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hrboticky\Desktop\"/>
    </mc:Choice>
  </mc:AlternateContent>
  <xr:revisionPtr revIDLastSave="0" documentId="13_ncr:1_{9621F842-C8D7-40AC-B20B-262CA7F7E5C0}" xr6:coauthVersionLast="47" xr6:coauthVersionMax="47" xr10:uidLastSave="{00000000-0000-0000-0000-000000000000}"/>
  <workbookProtection workbookAlgorithmName="SHA-512" workbookHashValue="y1ZqcYoX/4/4LygoKTXrMyJQHMB9m+SujTcOD9a7yg6awJ3o9SztuJmiBo8bmCjIH2xncB0e+P2GYTgLPz1jDQ==" workbookSaltValue="jB5UZCfg1l8Uwegfl+xbWg==" workbookSpinCount="100000" lockStructure="1"/>
  <bookViews>
    <workbookView xWindow="-120" yWindow="-120" windowWidth="29040" windowHeight="15720" tabRatio="887" xr2:uid="{00000000-000D-0000-FFFF-FFFF00000000}"/>
  </bookViews>
  <sheets>
    <sheet name="List0" sheetId="29" r:id="rId1"/>
    <sheet name="Pokyny pro vyplnění" sheetId="11" r:id="rId2"/>
    <sheet name="Stavba" sheetId="1" r:id="rId3"/>
    <sheet name="VzorPolozky" sheetId="10" state="hidden" r:id="rId4"/>
    <sheet name="D.1.2 D.1.2 Pol" sheetId="12" r:id="rId5"/>
    <sheet name="Pokyny pro vyplnění 2" sheetId="13" r:id="rId6"/>
    <sheet name="Titulní list" sheetId="14" r:id="rId7"/>
    <sheet name="Položky" sheetId="15" r:id="rId8"/>
    <sheet name="Rekapitulace" sheetId="16" r:id="rId9"/>
    <sheet name="SLP_rekapitulace" sheetId="17" r:id="rId10"/>
    <sheet name="SK" sheetId="18" r:id="rId11"/>
    <sheet name="VDS" sheetId="19" r:id="rId12"/>
    <sheet name="PZTS" sheetId="20" r:id="rId13"/>
    <sheet name="EKV" sheetId="21" r:id="rId14"/>
    <sheet name="VT" sheetId="22" r:id="rId15"/>
    <sheet name="JČ" sheetId="23" r:id="rId16"/>
    <sheet name="AKTIVNÍ PRVKY" sheetId="24" r:id="rId17"/>
    <sheet name="HR" sheetId="25" r:id="rId18"/>
    <sheet name="Pokyny pro vyplnění 3" sheetId="27" r:id="rId19"/>
    <sheet name="List1" sheetId="26" r:id="rId20"/>
  </sheets>
  <externalReferences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</externalReferences>
  <definedNames>
    <definedName name="_____mat1">[1]ACCESS!$L$1</definedName>
    <definedName name="____mat1">[1]ACCESS!$L$1</definedName>
    <definedName name="___mat1">[1]ACCESS!$L$1</definedName>
    <definedName name="__mat1">[1]ACCESS!$L$1</definedName>
    <definedName name="_mat1">[1]ACCESS!$L$1</definedName>
    <definedName name="a" localSheetId="0">#REF!</definedName>
    <definedName name="a">#REF!</definedName>
    <definedName name="AA" localSheetId="0">#REF!</definedName>
    <definedName name="AA">#REF!</definedName>
    <definedName name="AAB" localSheetId="0">#REF!</definedName>
    <definedName name="AAB">#REF!</definedName>
    <definedName name="acmat">[2]REKAPITULACE!#REF!</definedName>
    <definedName name="acmont">[2]REKAPITULACE!#REF!</definedName>
    <definedName name="ACS_EZS_PARADOX" localSheetId="0">#REF!</definedName>
    <definedName name="ACS_EZS_PARADOX">#REF!</definedName>
    <definedName name="ACS_ING_DOD" localSheetId="13">[3]AP!#REF!</definedName>
    <definedName name="ACS_ING_DOD" localSheetId="17">[3]AP!#REF!</definedName>
    <definedName name="ACS_ING_DOD" localSheetId="15">[3]AP!#REF!</definedName>
    <definedName name="ACS_ING_DOD" localSheetId="0">#REF!</definedName>
    <definedName name="ACS_ING_DOD" localSheetId="12">[3]AP!#REF!</definedName>
    <definedName name="ACS_ING_DOD" localSheetId="10">[3]AP!#REF!</definedName>
    <definedName name="ACS_ING_DOD" localSheetId="11">[3]AP!#REF!</definedName>
    <definedName name="ACS_ING_DOD" localSheetId="14">[3]AP!#REF!</definedName>
    <definedName name="ACS_ING_DOD">#REF!</definedName>
    <definedName name="ACS_ING_MONT" localSheetId="13">[3]AP!#REF!</definedName>
    <definedName name="ACS_ING_MONT" localSheetId="17">[3]AP!#REF!</definedName>
    <definedName name="ACS_ING_MONT" localSheetId="15">[3]AP!#REF!</definedName>
    <definedName name="ACS_ING_MONT" localSheetId="0">#REF!</definedName>
    <definedName name="ACS_ING_MONT" localSheetId="12">[3]AP!#REF!</definedName>
    <definedName name="ACS_ING_MONT" localSheetId="10">[3]AP!#REF!</definedName>
    <definedName name="ACS_ING_MONT" localSheetId="11">[3]AP!#REF!</definedName>
    <definedName name="ACS_ING_MONT" localSheetId="14">[3]AP!#REF!</definedName>
    <definedName name="ACS_ING_MONT">#REF!</definedName>
    <definedName name="ACS_KAB_DOD" localSheetId="13">[3]AP!#REF!</definedName>
    <definedName name="ACS_KAB_DOD" localSheetId="17">[3]AP!#REF!</definedName>
    <definedName name="ACS_KAB_DOD" localSheetId="15">[3]AP!#REF!</definedName>
    <definedName name="ACS_KAB_DOD" localSheetId="0">#REF!</definedName>
    <definedName name="ACS_KAB_DOD" localSheetId="12">[3]AP!#REF!</definedName>
    <definedName name="ACS_KAB_DOD" localSheetId="10">[3]AP!#REF!</definedName>
    <definedName name="ACS_KAB_DOD" localSheetId="11">[3]AP!#REF!</definedName>
    <definedName name="ACS_KAB_DOD" localSheetId="14">[3]AP!#REF!</definedName>
    <definedName name="ACS_KAB_DOD">#REF!</definedName>
    <definedName name="ACS_TRASY_DOD" localSheetId="13">[3]AP!#REF!</definedName>
    <definedName name="ACS_TRASY_DOD" localSheetId="17">[3]AP!#REF!</definedName>
    <definedName name="ACS_TRASY_DOD" localSheetId="15">[3]AP!#REF!</definedName>
    <definedName name="ACS_TRASY_DOD" localSheetId="0">#REF!</definedName>
    <definedName name="ACS_TRASY_DOD" localSheetId="12">[3]AP!#REF!</definedName>
    <definedName name="ACS_TRASY_DOD" localSheetId="10">[3]AP!#REF!</definedName>
    <definedName name="ACS_TRASY_DOD" localSheetId="11">[3]AP!#REF!</definedName>
    <definedName name="ACS_TRASY_DOD" localSheetId="14">[3]AP!#REF!</definedName>
    <definedName name="ACS_TRASY_DOD">#REF!</definedName>
    <definedName name="ACS_TRASY_MONT" localSheetId="13">[3]AP!#REF!</definedName>
    <definedName name="ACS_TRASY_MONT" localSheetId="17">[3]AP!#REF!</definedName>
    <definedName name="ACS_TRASY_MONT" localSheetId="15">[3]AP!#REF!</definedName>
    <definedName name="ACS_TRASY_MONT" localSheetId="0">#REF!</definedName>
    <definedName name="ACS_TRASY_MONT" localSheetId="12">[3]AP!#REF!</definedName>
    <definedName name="ACS_TRASY_MONT" localSheetId="10">[3]AP!#REF!</definedName>
    <definedName name="ACS_TRASY_MONT" localSheetId="11">[3]AP!#REF!</definedName>
    <definedName name="ACS_TRASY_MONT" localSheetId="14">[3]AP!#REF!</definedName>
    <definedName name="ACS_TRASY_MONT">#REF!</definedName>
    <definedName name="ACS_ZAR_DOD" localSheetId="13">[3]AP!#REF!</definedName>
    <definedName name="ACS_ZAR_DOD" localSheetId="17">[3]AP!#REF!</definedName>
    <definedName name="ACS_ZAR_DOD" localSheetId="15">[3]AP!#REF!</definedName>
    <definedName name="ACS_ZAR_DOD" localSheetId="0">#REF!</definedName>
    <definedName name="ACS_ZAR_DOD" localSheetId="12">[3]AP!#REF!</definedName>
    <definedName name="ACS_ZAR_DOD" localSheetId="10">[3]AP!#REF!</definedName>
    <definedName name="ACS_ZAR_DOD" localSheetId="11">[3]AP!#REF!</definedName>
    <definedName name="ACS_ZAR_DOD" localSheetId="14">[3]AP!#REF!</definedName>
    <definedName name="ACS_ZAR_DOD">#REF!</definedName>
    <definedName name="AD_a" localSheetId="0">#REF!</definedName>
    <definedName name="AD_a">#REF!</definedName>
    <definedName name="AP_ING_DOD" localSheetId="0">#REF!</definedName>
    <definedName name="AP_ING_DOD">#REF!</definedName>
    <definedName name="AP_ING_MONT" localSheetId="0">#REF!</definedName>
    <definedName name="AP_ING_MONT">#REF!</definedName>
    <definedName name="AP_ZAR_DOD" localSheetId="0">#REF!</definedName>
    <definedName name="AP_ZAR_DOD">#REF!</definedName>
    <definedName name="AP_ZAR_MONT" localSheetId="0">#REF!</definedName>
    <definedName name="AP_ZAR_MONT">#REF!</definedName>
    <definedName name="apma" localSheetId="0">#REF!</definedName>
    <definedName name="apma">#REF!</definedName>
    <definedName name="apmat">[2]REKAPITULACE!#REF!</definedName>
    <definedName name="apmo" localSheetId="0">#REF!</definedName>
    <definedName name="apmo">#REF!</definedName>
    <definedName name="apmont">[2]REKAPITULACE!#REF!</definedName>
    <definedName name="ASC_KAB_MONT" localSheetId="13">[3]AP!#REF!</definedName>
    <definedName name="ASC_KAB_MONT" localSheetId="17">[3]AP!#REF!</definedName>
    <definedName name="ASC_KAB_MONT" localSheetId="15">[3]AP!#REF!</definedName>
    <definedName name="ASC_KAB_MONT" localSheetId="0">#REF!</definedName>
    <definedName name="ASC_KAB_MONT" localSheetId="12">[3]AP!#REF!</definedName>
    <definedName name="ASC_KAB_MONT" localSheetId="10">[3]AP!#REF!</definedName>
    <definedName name="ASC_KAB_MONT" localSheetId="11">[3]AP!#REF!</definedName>
    <definedName name="ASC_KAB_MONT" localSheetId="14">[3]AP!#REF!</definedName>
    <definedName name="ASC_KAB_MONT">#REF!</definedName>
    <definedName name="ASC_ZAR_MONT" localSheetId="13">[3]AP!#REF!</definedName>
    <definedName name="ASC_ZAR_MONT" localSheetId="17">[3]AP!#REF!</definedName>
    <definedName name="ASC_ZAR_MONT" localSheetId="15">[3]AP!#REF!</definedName>
    <definedName name="ASC_ZAR_MONT" localSheetId="0">#REF!</definedName>
    <definedName name="ASC_ZAR_MONT" localSheetId="12">[3]AP!#REF!</definedName>
    <definedName name="ASC_ZAR_MONT" localSheetId="10">[3]AP!#REF!</definedName>
    <definedName name="ASC_ZAR_MONT" localSheetId="11">[3]AP!#REF!</definedName>
    <definedName name="ASC_ZAR_MONT" localSheetId="14">[3]AP!#REF!</definedName>
    <definedName name="ASC_ZAR_MONT">#REF!</definedName>
    <definedName name="Autokont" localSheetId="0">#REF!</definedName>
    <definedName name="Autokont">#REF!</definedName>
    <definedName name="AV_TRASY_DOD" localSheetId="13">#REF!</definedName>
    <definedName name="AV_TRASY_DOD" localSheetId="17">#REF!</definedName>
    <definedName name="AV_TRASY_DOD" localSheetId="15">#REF!</definedName>
    <definedName name="AV_TRASY_DOD" localSheetId="0">#REF!</definedName>
    <definedName name="AV_TRASY_DOD" localSheetId="12">#REF!</definedName>
    <definedName name="AV_TRASY_DOD" localSheetId="10">#REF!</definedName>
    <definedName name="AV_TRASY_DOD" localSheetId="11">#REF!</definedName>
    <definedName name="AV_TRASY_DOD" localSheetId="14">#REF!</definedName>
    <definedName name="AV_TRASY_DOD">#REF!</definedName>
    <definedName name="AV_TRASY_MONT" localSheetId="13">#REF!</definedName>
    <definedName name="AV_TRASY_MONT" localSheetId="17">#REF!</definedName>
    <definedName name="AV_TRASY_MONT" localSheetId="15">#REF!</definedName>
    <definedName name="AV_TRASY_MONT" localSheetId="0">#REF!</definedName>
    <definedName name="AV_TRASY_MONT" localSheetId="12">#REF!</definedName>
    <definedName name="AV_TRASY_MONT" localSheetId="10">#REF!</definedName>
    <definedName name="AV_TRASY_MONT" localSheetId="11">#REF!</definedName>
    <definedName name="AV_TRASY_MONT" localSheetId="14">#REF!</definedName>
    <definedName name="AV_TRASY_MONT">#REF!</definedName>
    <definedName name="avindmont" localSheetId="0">#REF!</definedName>
    <definedName name="avindmont">#REF!</definedName>
    <definedName name="avmat">[2]REKAPITULACE!#REF!</definedName>
    <definedName name="avmont">[2]REKAPITULACE!#REF!</definedName>
    <definedName name="CCTV_ING_DOD" localSheetId="0">#REF!</definedName>
    <definedName name="CCTV_ING_DOD">#REF!</definedName>
    <definedName name="CCTV_ING_MONT" localSheetId="0">#REF!</definedName>
    <definedName name="CCTV_ING_MONT">#REF!</definedName>
    <definedName name="CCTV_KAB_DOD" localSheetId="13">[3]CCTV!#REF!</definedName>
    <definedName name="CCTV_KAB_DOD" localSheetId="17">[3]CCTV!#REF!</definedName>
    <definedName name="CCTV_KAB_DOD" localSheetId="15">[3]CCTV!#REF!</definedName>
    <definedName name="CCTV_KAB_DOD" localSheetId="0">#REF!</definedName>
    <definedName name="CCTV_KAB_DOD" localSheetId="12">[3]CCTV!#REF!</definedName>
    <definedName name="CCTV_KAB_DOD" localSheetId="10">[3]CCTV!#REF!</definedName>
    <definedName name="CCTV_KAB_DOD" localSheetId="11">[3]CCTV!#REF!</definedName>
    <definedName name="CCTV_KAB_DOD" localSheetId="14">[3]CCTV!#REF!</definedName>
    <definedName name="CCTV_KAB_DOD">#REF!</definedName>
    <definedName name="CCTV_KAB_MONT" localSheetId="13">[3]CCTV!#REF!</definedName>
    <definedName name="CCTV_KAB_MONT" localSheetId="17">[3]CCTV!#REF!</definedName>
    <definedName name="CCTV_KAB_MONT" localSheetId="15">[3]CCTV!#REF!</definedName>
    <definedName name="CCTV_KAB_MONT" localSheetId="0">#REF!</definedName>
    <definedName name="CCTV_KAB_MONT" localSheetId="12">[3]CCTV!#REF!</definedName>
    <definedName name="CCTV_KAB_MONT" localSheetId="10">[3]CCTV!#REF!</definedName>
    <definedName name="CCTV_KAB_MONT" localSheetId="11">[3]CCTV!#REF!</definedName>
    <definedName name="CCTV_KAB_MONT" localSheetId="14">[3]CCTV!#REF!</definedName>
    <definedName name="CCTV_KAB_MONT">#REF!</definedName>
    <definedName name="CCTV_TRASY_DOD" localSheetId="0">#REF!</definedName>
    <definedName name="CCTV_TRASY_DOD">#REF!</definedName>
    <definedName name="CCTV_TRASY_MONT" localSheetId="0">#REF!</definedName>
    <definedName name="CCTV_TRASY_MONT">#REF!</definedName>
    <definedName name="CCTV_ZAR_DOD" localSheetId="0">#REF!</definedName>
    <definedName name="CCTV_ZAR_DOD">#REF!</definedName>
    <definedName name="CCTV_ZAR_MONT" localSheetId="0">#REF!</definedName>
    <definedName name="CCTV_ZAR_MONT">#REF!</definedName>
    <definedName name="cctvma" localSheetId="0">#REF!</definedName>
    <definedName name="cctvma">#REF!</definedName>
    <definedName name="cctvmat">[2]REKAPITULACE!#REF!</definedName>
    <definedName name="cctvmo" localSheetId="0">#REF!</definedName>
    <definedName name="cctvmo">#REF!</definedName>
    <definedName name="cctvmont">[2]REKAPITULACE!#REF!</definedName>
    <definedName name="CelkemDPHVypocet" localSheetId="2">Stavba!$H$42</definedName>
    <definedName name="cena" localSheetId="13">#REF!</definedName>
    <definedName name="cena" localSheetId="17">#REF!</definedName>
    <definedName name="cena" localSheetId="15">#REF!</definedName>
    <definedName name="cena" localSheetId="0">#REF!</definedName>
    <definedName name="cena" localSheetId="12">#REF!</definedName>
    <definedName name="cena" localSheetId="10">#REF!</definedName>
    <definedName name="cena" localSheetId="11">#REF!</definedName>
    <definedName name="cena" localSheetId="14">#REF!</definedName>
    <definedName name="cena">#REF!</definedName>
    <definedName name="cena2" localSheetId="0">#REF!</definedName>
    <definedName name="cena2">#REF!</definedName>
    <definedName name="CenaCelkem" localSheetId="0">[4]Stavba!$G$29</definedName>
    <definedName name="CenaCelkem">Stavba!$G$29</definedName>
    <definedName name="CenaCelkemBezDPH">Stavba!$G$28</definedName>
    <definedName name="CenaCelkemVypocet" localSheetId="2">Stavba!$I$42</definedName>
    <definedName name="Cenainstmat" localSheetId="13">#REF!</definedName>
    <definedName name="Cenainstmat" localSheetId="17">#REF!</definedName>
    <definedName name="Cenainstmat" localSheetId="15">#REF!</definedName>
    <definedName name="Cenainstmat" localSheetId="0">#REF!</definedName>
    <definedName name="Cenainstmat" localSheetId="12">#REF!</definedName>
    <definedName name="Cenainstmat" localSheetId="10">#REF!</definedName>
    <definedName name="Cenainstmat" localSheetId="11">#REF!</definedName>
    <definedName name="Cenainstmat" localSheetId="14">#REF!</definedName>
    <definedName name="Cenainstmat">#REF!</definedName>
    <definedName name="Cenainstmat2" localSheetId="0">#REF!</definedName>
    <definedName name="Cenainstmat2">#REF!</definedName>
    <definedName name="centmat">[2]REKAPITULACE!#REF!</definedName>
    <definedName name="centmont">[2]REKAPITULACE!#REF!</definedName>
    <definedName name="cisloobjektu" localSheetId="16">#REF!</definedName>
    <definedName name="cisloobjektu" localSheetId="13">#REF!</definedName>
    <definedName name="cisloobjektu" localSheetId="17">#REF!</definedName>
    <definedName name="cisloobjektu" localSheetId="15">#REF!</definedName>
    <definedName name="cisloobjektu" localSheetId="12">#REF!</definedName>
    <definedName name="cisloobjektu" localSheetId="10">#REF!</definedName>
    <definedName name="cisloobjektu" localSheetId="9">#REF!</definedName>
    <definedName name="cisloobjektu" localSheetId="11">#REF!</definedName>
    <definedName name="cisloobjektu" localSheetId="14">#REF!</definedName>
    <definedName name="cisloobjektu">Stavba!$D$3</definedName>
    <definedName name="CisloRozpoctu">'[5]Krycí list'!$C$2</definedName>
    <definedName name="cislostavby" localSheetId="16">#REF!</definedName>
    <definedName name="cislostavby" localSheetId="13">#REF!</definedName>
    <definedName name="cislostavby" localSheetId="17">#REF!</definedName>
    <definedName name="cislostavby" localSheetId="15">#REF!</definedName>
    <definedName name="cislostavby" localSheetId="12">#REF!</definedName>
    <definedName name="cislostavby" localSheetId="10">#REF!</definedName>
    <definedName name="cislostavby" localSheetId="9">#REF!</definedName>
    <definedName name="CisloStavby" localSheetId="2">Stavba!$D$2</definedName>
    <definedName name="cislostavby" localSheetId="11">#REF!</definedName>
    <definedName name="cislostavby" localSheetId="14">#REF!</definedName>
    <definedName name="cislostavby">'[5]Krycí list'!$A$7</definedName>
    <definedName name="CisloStavebnihoRozpoctu">Stavba!$D$4</definedName>
    <definedName name="dadresa">Stavba!$D$12:$G$12</definedName>
    <definedName name="Datum" localSheetId="0">#REF!</definedName>
    <definedName name="Datum">#REF!</definedName>
    <definedName name="ddd" localSheetId="0">#REF!</definedName>
    <definedName name="ddd">#REF!</definedName>
    <definedName name="DIČ" localSheetId="2">Stavba!$I$12</definedName>
    <definedName name="Dil" localSheetId="0">#REF!</definedName>
    <definedName name="Dil">#REF!</definedName>
    <definedName name="dmisto">Stavba!$E$13:$G$13</definedName>
    <definedName name="Dodavka" localSheetId="0">#REF!</definedName>
    <definedName name="Dodavka">#REF!</definedName>
    <definedName name="Dodavka0" localSheetId="0">#REF!</definedName>
    <definedName name="Dodavka0">#REF!</definedName>
    <definedName name="dolar" localSheetId="13">#REF!</definedName>
    <definedName name="dolar" localSheetId="17">#REF!</definedName>
    <definedName name="dolar" localSheetId="15">#REF!</definedName>
    <definedName name="dolar" localSheetId="0">#REF!</definedName>
    <definedName name="dolar" localSheetId="12">#REF!</definedName>
    <definedName name="dolar" localSheetId="10">#REF!</definedName>
    <definedName name="dolar" localSheetId="11">#REF!</definedName>
    <definedName name="dolar" localSheetId="14">#REF!</definedName>
    <definedName name="dolar">#REF!</definedName>
    <definedName name="dolar2" localSheetId="0">#REF!</definedName>
    <definedName name="dolar2">#REF!</definedName>
    <definedName name="doma" localSheetId="0">#REF!</definedName>
    <definedName name="doma">#REF!</definedName>
    <definedName name="domo" localSheetId="0">#REF!</definedName>
    <definedName name="domo">#REF!</definedName>
    <definedName name="DPHSni" localSheetId="0">[4]Stavba!$G$24</definedName>
    <definedName name="DPHSni">Stavba!$G$24</definedName>
    <definedName name="DPHZakl" localSheetId="0">[4]Stavba!$G$26</definedName>
    <definedName name="DPHZakl">Stavba!$G$26</definedName>
    <definedName name="dpsc" localSheetId="2">Stavba!$D$13</definedName>
    <definedName name="dtmat" localSheetId="0">#REF!</definedName>
    <definedName name="dtmat">#REF!</definedName>
    <definedName name="dtmont" localSheetId="0">#REF!</definedName>
    <definedName name="dtmont">#REF!</definedName>
    <definedName name="eee" localSheetId="0">#REF!</definedName>
    <definedName name="eee">#REF!</definedName>
    <definedName name="epsma" localSheetId="0">#REF!</definedName>
    <definedName name="epsma">#REF!</definedName>
    <definedName name="epsmat">[2]REKAPITULACE!$G$8</definedName>
    <definedName name="epsmo" localSheetId="0">#REF!</definedName>
    <definedName name="epsmo">#REF!</definedName>
    <definedName name="epsmont">[2]REKAPITULACE!$H$8</definedName>
    <definedName name="ermat">[2]REKAPITULACE!#REF!</definedName>
    <definedName name="ermont">[2]REKAPITULACE!#REF!</definedName>
    <definedName name="EZE_TRASY_MONT" localSheetId="13">EKV!#REF!</definedName>
    <definedName name="EZE_TRASY_MONT" localSheetId="17">HR!#REF!</definedName>
    <definedName name="EZE_TRASY_MONT" localSheetId="15">JČ!#REF!</definedName>
    <definedName name="EZE_TRASY_MONT" localSheetId="0">#REF!</definedName>
    <definedName name="EZE_TRASY_MONT" localSheetId="12">PZTS!#REF!</definedName>
    <definedName name="EZE_TRASY_MONT" localSheetId="10">SK!#REF!</definedName>
    <definedName name="EZE_TRASY_MONT" localSheetId="11">VDS!#REF!</definedName>
    <definedName name="EZE_TRASY_MONT" localSheetId="14">VT!#REF!</definedName>
    <definedName name="EZE_TRASY_MONT">#REF!</definedName>
    <definedName name="EZS_ING_DOD" localSheetId="13">EKV!#REF!</definedName>
    <definedName name="EZS_ING_DOD" localSheetId="17">HR!#REF!</definedName>
    <definedName name="EZS_ING_DOD" localSheetId="15">JČ!#REF!</definedName>
    <definedName name="EZS_ING_DOD" localSheetId="0">#REF!</definedName>
    <definedName name="EZS_ING_DOD" localSheetId="12">PZTS!#REF!</definedName>
    <definedName name="EZS_ING_DOD" localSheetId="10">SK!#REF!</definedName>
    <definedName name="EZS_ING_DOD" localSheetId="11">VDS!#REF!</definedName>
    <definedName name="EZS_ING_DOD" localSheetId="14">VT!#REF!</definedName>
    <definedName name="EZS_ING_DOD">#REF!</definedName>
    <definedName name="EZS_ING_MONT" localSheetId="13">EKV!#REF!</definedName>
    <definedName name="EZS_ING_MONT" localSheetId="17">HR!#REF!</definedName>
    <definedName name="EZS_ING_MONT" localSheetId="15">JČ!#REF!</definedName>
    <definedName name="EZS_ING_MONT" localSheetId="0">#REF!</definedName>
    <definedName name="EZS_ING_MONT" localSheetId="12">PZTS!#REF!</definedName>
    <definedName name="EZS_ING_MONT" localSheetId="10">SK!#REF!</definedName>
    <definedName name="EZS_ING_MONT" localSheetId="11">VDS!#REF!</definedName>
    <definedName name="EZS_ING_MONT" localSheetId="14">VT!#REF!</definedName>
    <definedName name="EZS_ING_MONT">#REF!</definedName>
    <definedName name="EZS_KAB_DOD" localSheetId="13">EKV!#REF!</definedName>
    <definedName name="EZS_KAB_DOD" localSheetId="17">HR!#REF!</definedName>
    <definedName name="EZS_KAB_DOD" localSheetId="15">JČ!#REF!</definedName>
    <definedName name="EZS_KAB_DOD" localSheetId="0">#REF!</definedName>
    <definedName name="EZS_KAB_DOD" localSheetId="12">PZTS!#REF!</definedName>
    <definedName name="EZS_KAB_DOD" localSheetId="10">SK!#REF!</definedName>
    <definedName name="EZS_KAB_DOD" localSheetId="11">VDS!#REF!</definedName>
    <definedName name="EZS_KAB_DOD" localSheetId="14">VT!#REF!</definedName>
    <definedName name="EZS_KAB_DOD">#REF!</definedName>
    <definedName name="EZS_KAB_MONT" localSheetId="13">EKV!#REF!</definedName>
    <definedName name="EZS_KAB_MONT" localSheetId="17">HR!#REF!</definedName>
    <definedName name="EZS_KAB_MONT" localSheetId="15">JČ!#REF!</definedName>
    <definedName name="EZS_KAB_MONT" localSheetId="0">#REF!</definedName>
    <definedName name="EZS_KAB_MONT" localSheetId="12">PZTS!#REF!</definedName>
    <definedName name="EZS_KAB_MONT" localSheetId="10">SK!#REF!</definedName>
    <definedName name="EZS_KAB_MONT" localSheetId="11">VDS!#REF!</definedName>
    <definedName name="EZS_KAB_MONT" localSheetId="14">VT!#REF!</definedName>
    <definedName name="EZS_KAB_MONT">#REF!</definedName>
    <definedName name="EZS_TRASY_DOD" localSheetId="13">EKV!#REF!</definedName>
    <definedName name="EZS_TRASY_DOD" localSheetId="17">HR!#REF!</definedName>
    <definedName name="EZS_TRASY_DOD" localSheetId="15">JČ!#REF!</definedName>
    <definedName name="EZS_TRASY_DOD" localSheetId="0">#REF!</definedName>
    <definedName name="EZS_TRASY_DOD" localSheetId="12">PZTS!#REF!</definedName>
    <definedName name="EZS_TRASY_DOD" localSheetId="10">SK!#REF!</definedName>
    <definedName name="EZS_TRASY_DOD" localSheetId="11">VDS!#REF!</definedName>
    <definedName name="EZS_TRASY_DOD" localSheetId="14">VT!#REF!</definedName>
    <definedName name="EZS_TRASY_DOD">#REF!</definedName>
    <definedName name="EZS_ZAR_DOD" localSheetId="13">EKV!#REF!</definedName>
    <definedName name="EZS_ZAR_DOD" localSheetId="17">HR!#REF!</definedName>
    <definedName name="EZS_ZAR_DOD" localSheetId="15">JČ!#REF!</definedName>
    <definedName name="EZS_ZAR_DOD" localSheetId="0">#REF!</definedName>
    <definedName name="EZS_ZAR_DOD" localSheetId="12">PZTS!#REF!</definedName>
    <definedName name="EZS_ZAR_DOD" localSheetId="10">SK!#REF!</definedName>
    <definedName name="EZS_ZAR_DOD" localSheetId="11">VDS!#REF!</definedName>
    <definedName name="EZS_ZAR_DOD" localSheetId="14">VT!#REF!</definedName>
    <definedName name="EZS_ZAR_DOD">#REF!</definedName>
    <definedName name="EZS_ZAR_MONT" localSheetId="13">EKV!#REF!</definedName>
    <definedName name="EZS_ZAR_MONT" localSheetId="17">HR!#REF!</definedName>
    <definedName name="EZS_ZAR_MONT" localSheetId="15">JČ!#REF!</definedName>
    <definedName name="EZS_ZAR_MONT" localSheetId="0">#REF!</definedName>
    <definedName name="EZS_ZAR_MONT" localSheetId="12">PZTS!#REF!</definedName>
    <definedName name="EZS_ZAR_MONT" localSheetId="10">SK!#REF!</definedName>
    <definedName name="EZS_ZAR_MONT" localSheetId="11">VDS!#REF!</definedName>
    <definedName name="EZS_ZAR_MONT" localSheetId="14">VT!#REF!</definedName>
    <definedName name="EZS_ZAR_MONT">#REF!</definedName>
    <definedName name="ezsma" localSheetId="0">#REF!</definedName>
    <definedName name="ezsma">#REF!</definedName>
    <definedName name="ezsmac" localSheetId="0">#REF!</definedName>
    <definedName name="ezsmac">#REF!</definedName>
    <definedName name="ezsmat">[2]REKAPITULACE!#REF!</definedName>
    <definedName name="ezsmo" localSheetId="0">#REF!</definedName>
    <definedName name="ezsmo">#REF!</definedName>
    <definedName name="ezsmont">[2]REKAPITULACE!#REF!</definedName>
    <definedName name="fefr" localSheetId="0">#REF!</definedName>
    <definedName name="fefr">#REF!</definedName>
    <definedName name="fff" localSheetId="0">#REF!</definedName>
    <definedName name="fff">#REF!</definedName>
    <definedName name="G___P__" localSheetId="0">#REF!</definedName>
    <definedName name="G___P__">#REF!</definedName>
    <definedName name="HSV" localSheetId="0">#REF!</definedName>
    <definedName name="HSV">#REF!</definedName>
    <definedName name="HSV0" localSheetId="0">#REF!</definedName>
    <definedName name="HSV0">#REF!</definedName>
    <definedName name="HZS" localSheetId="0">#REF!</definedName>
    <definedName name="HZS">#REF!</definedName>
    <definedName name="HZS0" localSheetId="0">#REF!</definedName>
    <definedName name="HZS0">#REF!</definedName>
    <definedName name="IČO" localSheetId="2">Stavba!$I$11</definedName>
    <definedName name="ikmat">[2]REKAPITULACE!#REF!</definedName>
    <definedName name="ikmont">[2]REKAPITULACE!#REF!</definedName>
    <definedName name="ing" localSheetId="13">EKV!#REF!</definedName>
    <definedName name="ing" localSheetId="17">HR!#REF!</definedName>
    <definedName name="ing" localSheetId="15">JČ!#REF!</definedName>
    <definedName name="ing" localSheetId="12">PZTS!#REF!</definedName>
    <definedName name="ing" localSheetId="10">SK!#REF!</definedName>
    <definedName name="ing" localSheetId="11">VDS!#REF!</definedName>
    <definedName name="ing" localSheetId="14">VT!#REF!</definedName>
    <definedName name="ING_EPS" localSheetId="13">EKV!#REF!</definedName>
    <definedName name="ING_EPS" localSheetId="17">HR!#REF!</definedName>
    <definedName name="ING_EPS" localSheetId="15">JČ!#REF!</definedName>
    <definedName name="ING_EPS" localSheetId="0">#REF!</definedName>
    <definedName name="ING_EPS" localSheetId="12">PZTS!#REF!</definedName>
    <definedName name="ING_EPS" localSheetId="10">SK!#REF!</definedName>
    <definedName name="ING_EPS" localSheetId="11">VDS!#REF!</definedName>
    <definedName name="ING_EPS" localSheetId="14">VT!#REF!</definedName>
    <definedName name="ING_EPS">#REF!</definedName>
    <definedName name="INSMATEPS" localSheetId="13">EKV!#REF!</definedName>
    <definedName name="INSMATEPS" localSheetId="17">HR!#REF!</definedName>
    <definedName name="INSMATEPS" localSheetId="15">JČ!#REF!</definedName>
    <definedName name="INSMATEPS" localSheetId="0">#REF!</definedName>
    <definedName name="INSMATEPS" localSheetId="12">PZTS!#REF!</definedName>
    <definedName name="INSMATEPS" localSheetId="10">SK!#REF!</definedName>
    <definedName name="INSMATEPS" localSheetId="11">VDS!#REF!</definedName>
    <definedName name="INSMATEPS" localSheetId="14">VT!#REF!</definedName>
    <definedName name="INSMATEPS">#REF!</definedName>
    <definedName name="INSMATEZS" localSheetId="0">#REF!</definedName>
    <definedName name="INSMATEZS">#REF!</definedName>
    <definedName name="INST_EPS" localSheetId="13">EKV!#REF!</definedName>
    <definedName name="INST_EPS" localSheetId="17">HR!#REF!</definedName>
    <definedName name="INST_EPS" localSheetId="15">JČ!#REF!</definedName>
    <definedName name="INST_EPS" localSheetId="0">#REF!</definedName>
    <definedName name="INST_EPS" localSheetId="12">PZTS!#REF!</definedName>
    <definedName name="INST_EPS" localSheetId="10">SK!#REF!</definedName>
    <definedName name="INST_EPS" localSheetId="11">VDS!#REF!</definedName>
    <definedName name="INST_EPS" localSheetId="14">VT!#REF!</definedName>
    <definedName name="INST_EPS">#REF!</definedName>
    <definedName name="INSTACCESS" localSheetId="0">#REF!</definedName>
    <definedName name="INSTACCESS">#REF!</definedName>
    <definedName name="INSTACCESS_MONT" localSheetId="0">#REF!</definedName>
    <definedName name="INSTACCESS_MONT">#REF!</definedName>
    <definedName name="INSTCCTV" localSheetId="0">#REF!</definedName>
    <definedName name="INSTCCTV">#REF!</definedName>
    <definedName name="INSTCCTV_MONT" localSheetId="0">#REF!</definedName>
    <definedName name="INSTCCTV_MONT">#REF!</definedName>
    <definedName name="INSTEPS" localSheetId="0">#REF!</definedName>
    <definedName name="INSTEPS">#REF!</definedName>
    <definedName name="INSTEPS_MONT" localSheetId="0">#REF!</definedName>
    <definedName name="INSTEPS_MONT">#REF!</definedName>
    <definedName name="INSTEZS" localSheetId="0">#REF!</definedName>
    <definedName name="INSTEZS">#REF!</definedName>
    <definedName name="INSTEZS_MONT" localSheetId="0">#REF!</definedName>
    <definedName name="INSTEZS_MONT">#REF!</definedName>
    <definedName name="INSTINTERKOM" localSheetId="13">EKV!#REF!</definedName>
    <definedName name="INSTINTERKOM" localSheetId="17">HR!#REF!</definedName>
    <definedName name="INSTINTERKOM" localSheetId="15">JČ!#REF!</definedName>
    <definedName name="INSTINTERKOM" localSheetId="0">#REF!</definedName>
    <definedName name="INSTINTERKOM" localSheetId="12">PZTS!#REF!</definedName>
    <definedName name="INSTINTERKOM" localSheetId="10">SK!#REF!</definedName>
    <definedName name="INSTINTERKOM" localSheetId="11">VDS!#REF!</definedName>
    <definedName name="INSTINTERKOM" localSheetId="14">VT!#REF!</definedName>
    <definedName name="INSTINTERKOM">#REF!</definedName>
    <definedName name="INSTINTERKOM_MONT" localSheetId="13">EKV!#REF!</definedName>
    <definedName name="INSTINTERKOM_MONT" localSheetId="17">HR!#REF!</definedName>
    <definedName name="INSTINTERKOM_MONT" localSheetId="15">JČ!#REF!</definedName>
    <definedName name="INSTINTERKOM_MONT" localSheetId="0">#REF!</definedName>
    <definedName name="INSTINTERKOM_MONT" localSheetId="12">PZTS!#REF!</definedName>
    <definedName name="INSTINTERKOM_MONT" localSheetId="10">SK!#REF!</definedName>
    <definedName name="INSTINTERKOM_MONT" localSheetId="11">VDS!#REF!</definedName>
    <definedName name="INSTINTERKOM_MONT" localSheetId="14">VT!#REF!</definedName>
    <definedName name="INSTINTERKOM_MONT">#REF!</definedName>
    <definedName name="INSTJC_DOD" localSheetId="13">EKV!#REF!</definedName>
    <definedName name="INSTJC_DOD" localSheetId="17">HR!#REF!</definedName>
    <definedName name="INSTJC_DOD" localSheetId="15">JČ!#REF!</definedName>
    <definedName name="INSTJC_DOD" localSheetId="0">#REF!</definedName>
    <definedName name="INSTJC_DOD" localSheetId="12">PZTS!#REF!</definedName>
    <definedName name="INSTJC_DOD" localSheetId="10">SK!#REF!</definedName>
    <definedName name="INSTJC_DOD" localSheetId="11">VDS!#REF!</definedName>
    <definedName name="INSTJC_DOD" localSheetId="14">VT!#REF!</definedName>
    <definedName name="INSTJC_DOD">#REF!</definedName>
    <definedName name="INSTJC_MONT" localSheetId="13">EKV!#REF!</definedName>
    <definedName name="INSTJC_MONT" localSheetId="17">HR!#REF!</definedName>
    <definedName name="INSTJC_MONT" localSheetId="15">JČ!#REF!</definedName>
    <definedName name="INSTJC_MONT" localSheetId="0">#REF!</definedName>
    <definedName name="INSTJC_MONT" localSheetId="12">PZTS!#REF!</definedName>
    <definedName name="INSTJC_MONT" localSheetId="10">SK!#REF!</definedName>
    <definedName name="INSTJC_MONT" localSheetId="11">VDS!#REF!</definedName>
    <definedName name="INSTJC_MONT" localSheetId="14">VT!#REF!</definedName>
    <definedName name="INSTJC_MONT">#REF!</definedName>
    <definedName name="INSTMAT_EPS" localSheetId="13">EKV!#REF!</definedName>
    <definedName name="INSTMAT_EPS" localSheetId="17">HR!#REF!</definedName>
    <definedName name="INSTMAT_EPS" localSheetId="15">JČ!#REF!</definedName>
    <definedName name="INSTMAT_EPS" localSheetId="0">#REF!</definedName>
    <definedName name="INSTMAT_EPS" localSheetId="12">PZTS!#REF!</definedName>
    <definedName name="INSTMAT_EPS" localSheetId="10">SK!#REF!</definedName>
    <definedName name="INSTMAT_EPS" localSheetId="11">VDS!#REF!</definedName>
    <definedName name="INSTMAT_EPS" localSheetId="14">VT!#REF!</definedName>
    <definedName name="INSTMAT_EPS">#REF!</definedName>
    <definedName name="INSTSK" localSheetId="0">#REF!</definedName>
    <definedName name="INSTSK">#REF!</definedName>
    <definedName name="INSTSK_MONT" localSheetId="0">#REF!</definedName>
    <definedName name="INSTSK_MONT">#REF!</definedName>
    <definedName name="INSTZEM" localSheetId="0">#REF!</definedName>
    <definedName name="INSTZEM">#REF!</definedName>
    <definedName name="INSTZEM_MONT" localSheetId="0">#REF!</definedName>
    <definedName name="INSTZEM_MONT">#REF!</definedName>
    <definedName name="Intalačnímateriál" localSheetId="13">[6]Proměnné!$F$7</definedName>
    <definedName name="Intalačnímateriál" localSheetId="17">[6]Proměnné!$F$7</definedName>
    <definedName name="Intalačnímateriál" localSheetId="15">[6]Proměnné!$F$7</definedName>
    <definedName name="Intalačnímateriál" localSheetId="12">[6]Proměnné!$F$7</definedName>
    <definedName name="Intalačnímateriál" localSheetId="10">[6]Proměnné!$F$7</definedName>
    <definedName name="Intalačnímateriál" localSheetId="11">[6]Proměnné!$F$7</definedName>
    <definedName name="Intalačnímateriál" localSheetId="14">[6]Proměnné!$F$7</definedName>
    <definedName name="Intalačnímateriál">[7]Proměnné!$F$7</definedName>
    <definedName name="JC_ING_DOD" localSheetId="13">EKV!#REF!</definedName>
    <definedName name="JC_ING_DOD" localSheetId="17">HR!#REF!</definedName>
    <definedName name="JC_ING_DOD" localSheetId="15">JČ!#REF!</definedName>
    <definedName name="JC_ING_DOD" localSheetId="0">#REF!</definedName>
    <definedName name="JC_ING_DOD" localSheetId="12">PZTS!#REF!</definedName>
    <definedName name="JC_ING_DOD" localSheetId="10">SK!#REF!</definedName>
    <definedName name="JC_ING_DOD" localSheetId="11">VDS!#REF!</definedName>
    <definedName name="JC_ING_DOD" localSheetId="14">VT!#REF!</definedName>
    <definedName name="JC_ING_DOD">#REF!</definedName>
    <definedName name="JC_ING_MONT" localSheetId="13">EKV!#REF!</definedName>
    <definedName name="JC_ING_MONT" localSheetId="17">HR!#REF!</definedName>
    <definedName name="JC_ING_MONT" localSheetId="15">JČ!#REF!</definedName>
    <definedName name="JC_ING_MONT" localSheetId="0">#REF!</definedName>
    <definedName name="JC_ING_MONT" localSheetId="12">PZTS!#REF!</definedName>
    <definedName name="JC_ING_MONT" localSheetId="10">SK!#REF!</definedName>
    <definedName name="JC_ING_MONT" localSheetId="11">VDS!#REF!</definedName>
    <definedName name="JC_ING_MONT" localSheetId="14">VT!#REF!</definedName>
    <definedName name="JC_ING_MONT">#REF!</definedName>
    <definedName name="JC_KAB_DOD" localSheetId="13">EKV!#REF!</definedName>
    <definedName name="JC_KAB_DOD" localSheetId="17">HR!#REF!</definedName>
    <definedName name="JC_KAB_DOD" localSheetId="15">JČ!#REF!</definedName>
    <definedName name="JC_KAB_DOD" localSheetId="0">#REF!</definedName>
    <definedName name="JC_KAB_DOD" localSheetId="12">PZTS!#REF!</definedName>
    <definedName name="JC_KAB_DOD" localSheetId="10">SK!#REF!</definedName>
    <definedName name="JC_KAB_DOD" localSheetId="11">VDS!#REF!</definedName>
    <definedName name="JC_KAB_DOD" localSheetId="14">VT!#REF!</definedName>
    <definedName name="JC_KAB_DOD">#REF!</definedName>
    <definedName name="JC_KAB_MONT" localSheetId="13">EKV!#REF!</definedName>
    <definedName name="JC_KAB_MONT" localSheetId="17">HR!#REF!</definedName>
    <definedName name="JC_KAB_MONT" localSheetId="15">JČ!#REF!</definedName>
    <definedName name="JC_KAB_MONT" localSheetId="0">#REF!</definedName>
    <definedName name="JC_KAB_MONT" localSheetId="12">PZTS!#REF!</definedName>
    <definedName name="JC_KAB_MONT" localSheetId="10">SK!#REF!</definedName>
    <definedName name="JC_KAB_MONT" localSheetId="11">VDS!#REF!</definedName>
    <definedName name="JC_KAB_MONT" localSheetId="14">VT!#REF!</definedName>
    <definedName name="JC_KAB_MONT">#REF!</definedName>
    <definedName name="JC_TRASY_DOD" localSheetId="13">EKV!#REF!</definedName>
    <definedName name="JC_TRASY_DOD" localSheetId="17">HR!#REF!</definedName>
    <definedName name="JC_TRASY_DOD" localSheetId="15">JČ!#REF!</definedName>
    <definedName name="JC_TRASY_DOD" localSheetId="0">#REF!</definedName>
    <definedName name="JC_TRASY_DOD" localSheetId="12">PZTS!#REF!</definedName>
    <definedName name="JC_TRASY_DOD" localSheetId="10">SK!#REF!</definedName>
    <definedName name="JC_TRASY_DOD" localSheetId="11">VDS!#REF!</definedName>
    <definedName name="JC_TRASY_DOD" localSheetId="14">VT!#REF!</definedName>
    <definedName name="JC_TRASY_DOD">#REF!</definedName>
    <definedName name="JC_TRASY_MONT" localSheetId="13">EKV!#REF!</definedName>
    <definedName name="JC_TRASY_MONT" localSheetId="17">HR!#REF!</definedName>
    <definedName name="JC_TRASY_MONT" localSheetId="15">JČ!#REF!</definedName>
    <definedName name="JC_TRASY_MONT" localSheetId="0">#REF!</definedName>
    <definedName name="JC_TRASY_MONT" localSheetId="12">PZTS!#REF!</definedName>
    <definedName name="JC_TRASY_MONT" localSheetId="10">SK!#REF!</definedName>
    <definedName name="JC_TRASY_MONT" localSheetId="11">VDS!#REF!</definedName>
    <definedName name="JC_TRASY_MONT" localSheetId="14">VT!#REF!</definedName>
    <definedName name="JC_TRASY_MONT">#REF!</definedName>
    <definedName name="JC_ZAR_DOD" localSheetId="13">EKV!#REF!</definedName>
    <definedName name="JC_ZAR_DOD" localSheetId="17">HR!#REF!</definedName>
    <definedName name="JC_ZAR_DOD" localSheetId="15">JČ!#REF!</definedName>
    <definedName name="JC_ZAR_DOD" localSheetId="0">#REF!</definedName>
    <definedName name="JC_ZAR_DOD" localSheetId="12">PZTS!#REF!</definedName>
    <definedName name="JC_ZAR_DOD" localSheetId="10">SK!#REF!</definedName>
    <definedName name="JC_ZAR_DOD" localSheetId="11">VDS!#REF!</definedName>
    <definedName name="JC_ZAR_DOD" localSheetId="14">VT!#REF!</definedName>
    <definedName name="JC_ZAR_DOD">#REF!</definedName>
    <definedName name="JC_ZAR_MONT" localSheetId="13">EKV!#REF!</definedName>
    <definedName name="JC_ZAR_MONT" localSheetId="17">HR!#REF!</definedName>
    <definedName name="JC_ZAR_MONT" localSheetId="15">JČ!#REF!</definedName>
    <definedName name="JC_ZAR_MONT" localSheetId="0">#REF!</definedName>
    <definedName name="JC_ZAR_MONT" localSheetId="12">PZTS!#REF!</definedName>
    <definedName name="JC_ZAR_MONT" localSheetId="10">SK!#REF!</definedName>
    <definedName name="JC_ZAR_MONT" localSheetId="11">VDS!#REF!</definedName>
    <definedName name="JC_ZAR_MONT" localSheetId="14">VT!#REF!</definedName>
    <definedName name="JC_ZAR_MONT">#REF!</definedName>
    <definedName name="jcmat">[2]REKAPITULACE!#REF!</definedName>
    <definedName name="jcmont">[2]REKAPITULACE!#REF!</definedName>
    <definedName name="JKSO" localSheetId="0">#REF!</definedName>
    <definedName name="JKSO">#REF!</definedName>
    <definedName name="KAB_EPS" localSheetId="13">EKV!#REF!</definedName>
    <definedName name="KAB_EPS" localSheetId="17">HR!#REF!</definedName>
    <definedName name="KAB_EPS" localSheetId="15">JČ!#REF!</definedName>
    <definedName name="KAB_EPS" localSheetId="0">#REF!</definedName>
    <definedName name="KAB_EPS" localSheetId="12">PZTS!#REF!</definedName>
    <definedName name="KAB_EPS" localSheetId="10">SK!#REF!</definedName>
    <definedName name="KAB_EPS" localSheetId="11">VDS!#REF!</definedName>
    <definedName name="KAB_EPS" localSheetId="14">VT!#REF!</definedName>
    <definedName name="KAB_EPS">#REF!</definedName>
    <definedName name="kabmat">[2]REKAPITULACE!$I$5</definedName>
    <definedName name="kabmont">[2]REKAPITULACE!$J$5</definedName>
    <definedName name="KABMONT_EPS" localSheetId="13">EKV!#REF!</definedName>
    <definedName name="KABMONT_EPS" localSheetId="17">HR!#REF!</definedName>
    <definedName name="KABMONT_EPS" localSheetId="15">JČ!#REF!</definedName>
    <definedName name="KABMONT_EPS" localSheetId="0">#REF!</definedName>
    <definedName name="KABMONT_EPS" localSheetId="12">PZTS!#REF!</definedName>
    <definedName name="KABMONT_EPS" localSheetId="10">SK!#REF!</definedName>
    <definedName name="KABMONT_EPS" localSheetId="11">VDS!#REF!</definedName>
    <definedName name="KABMONT_EPS" localSheetId="14">VT!#REF!</definedName>
    <definedName name="KABMONT_EPS">#REF!</definedName>
    <definedName name="kkk" localSheetId="0">#REF!</definedName>
    <definedName name="kkk">#REF!</definedName>
    <definedName name="koef_systimax" localSheetId="0">#REF!</definedName>
    <definedName name="koef_systimax">#REF!</definedName>
    <definedName name="koeficientcelkem" localSheetId="0">#REF!</definedName>
    <definedName name="koeficientcelkem">#REF!</definedName>
    <definedName name="koeficientpreceneni" localSheetId="13">'[8]Souhrnný rozpočet SK'!#REF!</definedName>
    <definedName name="koeficientpreceneni" localSheetId="17">'[8]Souhrnný rozpočet SK'!#REF!</definedName>
    <definedName name="koeficientpreceneni" localSheetId="15">'[8]Souhrnný rozpočet SK'!#REF!</definedName>
    <definedName name="koeficientpreceneni" localSheetId="12">'[8]Souhrnný rozpočet SK'!#REF!</definedName>
    <definedName name="koeficientpreceneni" localSheetId="10">'[8]Souhrnný rozpočet SK'!#REF!</definedName>
    <definedName name="koeficientpreceneni" localSheetId="11">'[8]Souhrnný rozpočet SK'!#REF!</definedName>
    <definedName name="koeficientpreceneni" localSheetId="14">'[8]Souhrnný rozpočet SK'!#REF!</definedName>
    <definedName name="koeficientpreceneni">'[9]Souhrnný rozpočet SK'!#REF!</definedName>
    <definedName name="koefmontazi" localSheetId="0">#REF!</definedName>
    <definedName name="koefmontazi">#REF!</definedName>
    <definedName name="koefmontproCCTV" localSheetId="0">#REF!</definedName>
    <definedName name="koefmontproCCTV">#REF!</definedName>
    <definedName name="koefpronabídky" localSheetId="0">#REF!</definedName>
    <definedName name="koefpronabídky">#REF!</definedName>
    <definedName name="lll" localSheetId="0">#REF!</definedName>
    <definedName name="lll">#REF!</definedName>
    <definedName name="ma" localSheetId="0">#REF!</definedName>
    <definedName name="ma">#REF!</definedName>
    <definedName name="mar" localSheetId="0">#REF!</definedName>
    <definedName name="mar">#REF!</definedName>
    <definedName name="mat" localSheetId="13">#REF!</definedName>
    <definedName name="mat" localSheetId="17">#REF!</definedName>
    <definedName name="mat" localSheetId="15">#REF!</definedName>
    <definedName name="MAT" localSheetId="0">#REF!</definedName>
    <definedName name="mat" localSheetId="12">#REF!</definedName>
    <definedName name="mat" localSheetId="10">SK!#REF!</definedName>
    <definedName name="mat" localSheetId="11">#REF!</definedName>
    <definedName name="mat" localSheetId="14">#REF!</definedName>
    <definedName name="MAT">#REF!</definedName>
    <definedName name="mat_cctv" localSheetId="13">EKV!#REF!</definedName>
    <definedName name="mat_cctv" localSheetId="17">HR!$I$5</definedName>
    <definedName name="mat_cctv" localSheetId="15">JČ!$J$5</definedName>
    <definedName name="mat_cctv" localSheetId="0">#REF!</definedName>
    <definedName name="mat_cctv" localSheetId="12">PZTS!#REF!</definedName>
    <definedName name="mat_cctv" localSheetId="11">VDS!$J$5</definedName>
    <definedName name="mat_cctv" localSheetId="14">VT!#REF!</definedName>
    <definedName name="mat_cctv">#REF!</definedName>
    <definedName name="mat_eps" localSheetId="0">#REF!</definedName>
    <definedName name="mat_eps">#REF!</definedName>
    <definedName name="mat_ezs" localSheetId="16">[10]SK!#REF!</definedName>
    <definedName name="mat_ezs" localSheetId="13">[10]SK!#REF!</definedName>
    <definedName name="mat_ezs" localSheetId="17">[10]SK!#REF!</definedName>
    <definedName name="mat_ezs" localSheetId="15">#REF!</definedName>
    <definedName name="mat_ezs" localSheetId="0">[4]SK!#REF!</definedName>
    <definedName name="mat_ezs" localSheetId="12">#REF!</definedName>
    <definedName name="mat_ezs" localSheetId="9">[11]EZS!#REF!</definedName>
    <definedName name="mat_ezs" localSheetId="11">[12]SK!#REF!</definedName>
    <definedName name="mat_ezs" localSheetId="14">[10]SK!#REF!</definedName>
    <definedName name="mat_ezs">SK!#REF!</definedName>
    <definedName name="mat_mr" localSheetId="0">#REF!</definedName>
    <definedName name="mat_mr">#REF!</definedName>
    <definedName name="mat_oz" localSheetId="0">#REF!</definedName>
    <definedName name="mat_oz">#REF!</definedName>
    <definedName name="mat_sk" localSheetId="15">#REF!</definedName>
    <definedName name="mat_sk" localSheetId="0">#REF!</definedName>
    <definedName name="mat_sk" localSheetId="12">#REF!</definedName>
    <definedName name="mat_sk" localSheetId="10">[11]SK!#REF!</definedName>
    <definedName name="mat_sk" localSheetId="9">[11]SK!#REF!</definedName>
    <definedName name="mat_sk" localSheetId="11">[12]PS!#REF!</definedName>
    <definedName name="mat_sk">#REF!</definedName>
    <definedName name="mat_vjezd" localSheetId="0">#REF!</definedName>
    <definedName name="mat_vjezd">#REF!</definedName>
    <definedName name="MATACCESS" localSheetId="0">#REF!</definedName>
    <definedName name="MATACCESS">#REF!</definedName>
    <definedName name="MATACCESS_MONT" localSheetId="0">#REF!</definedName>
    <definedName name="MATACCESS_MONT">#REF!</definedName>
    <definedName name="MATAV" localSheetId="13">#REF!</definedName>
    <definedName name="MATAV" localSheetId="17">#REF!</definedName>
    <definedName name="MATAV" localSheetId="15">#REF!</definedName>
    <definedName name="MATAV" localSheetId="0">#REF!</definedName>
    <definedName name="MATAV" localSheetId="12">#REF!</definedName>
    <definedName name="MATAV" localSheetId="10">#REF!</definedName>
    <definedName name="MATAV" localSheetId="11">#REF!</definedName>
    <definedName name="MATAV" localSheetId="14">#REF!</definedName>
    <definedName name="MATAV">#REF!</definedName>
    <definedName name="matav2" localSheetId="0">#REF!</definedName>
    <definedName name="matav2">#REF!</definedName>
    <definedName name="MATCCTV" localSheetId="13">#REF!</definedName>
    <definedName name="MATCCTV" localSheetId="17">#REF!</definedName>
    <definedName name="MATCCTV" localSheetId="15">#REF!</definedName>
    <definedName name="MATCCTV" localSheetId="0">#REF!</definedName>
    <definedName name="MATCCTV" localSheetId="12">#REF!</definedName>
    <definedName name="MATCCTV" localSheetId="10">#REF!</definedName>
    <definedName name="MATCCTV" localSheetId="11">#REF!</definedName>
    <definedName name="MATCCTV" localSheetId="14">#REF!</definedName>
    <definedName name="MATCCTV">#REF!</definedName>
    <definedName name="MATCCTV_MONT" localSheetId="0">#REF!</definedName>
    <definedName name="MATCCTV_MONT">#REF!</definedName>
    <definedName name="MATDT" localSheetId="13">#REF!</definedName>
    <definedName name="MATDT" localSheetId="17">#REF!</definedName>
    <definedName name="MATDT" localSheetId="15">#REF!</definedName>
    <definedName name="MATDT" localSheetId="0">#REF!</definedName>
    <definedName name="MATDT" localSheetId="12">#REF!</definedName>
    <definedName name="MATDT" localSheetId="10">#REF!</definedName>
    <definedName name="MATDT" localSheetId="11">#REF!</definedName>
    <definedName name="MATDT" localSheetId="14">#REF!</definedName>
    <definedName name="MATDT">#REF!</definedName>
    <definedName name="MATel" localSheetId="13">#REF!</definedName>
    <definedName name="MATel" localSheetId="17">#REF!</definedName>
    <definedName name="MATel" localSheetId="15">#REF!</definedName>
    <definedName name="MATel" localSheetId="0">#REF!</definedName>
    <definedName name="MATel" localSheetId="12">#REF!</definedName>
    <definedName name="MATel" localSheetId="10">#REF!</definedName>
    <definedName name="MATel" localSheetId="11">#REF!</definedName>
    <definedName name="MATel" localSheetId="14">#REF!</definedName>
    <definedName name="MATel">#REF!</definedName>
    <definedName name="MATEPS" localSheetId="13">#REF!</definedName>
    <definedName name="MATEPS" localSheetId="17">#REF!</definedName>
    <definedName name="MATEPS" localSheetId="15">#REF!</definedName>
    <definedName name="MATEPS" localSheetId="0">#REF!</definedName>
    <definedName name="MATEPS" localSheetId="12">#REF!</definedName>
    <definedName name="MATEPS" localSheetId="10">#REF!</definedName>
    <definedName name="MATEPS" localSheetId="11">#REF!</definedName>
    <definedName name="MATEPS" localSheetId="14">#REF!</definedName>
    <definedName name="MATEPS">#REF!</definedName>
    <definedName name="MATEPS_MONT" localSheetId="0">#REF!</definedName>
    <definedName name="MATEPS_MONT">#REF!</definedName>
    <definedName name="material" localSheetId="0">#REF!</definedName>
    <definedName name="material">#REF!</definedName>
    <definedName name="Material_trasy" localSheetId="0">#REF!</definedName>
    <definedName name="Material_trasy">#REF!</definedName>
    <definedName name="MATEZS" localSheetId="13">#REF!</definedName>
    <definedName name="MATEZS" localSheetId="17">#REF!</definedName>
    <definedName name="MATEZS" localSheetId="15">#REF!</definedName>
    <definedName name="MATEZS" localSheetId="0">#REF!</definedName>
    <definedName name="MATEZS" localSheetId="12">#REF!</definedName>
    <definedName name="MATEZS" localSheetId="10">#REF!</definedName>
    <definedName name="MATEZS" localSheetId="11">#REF!</definedName>
    <definedName name="MATEZS" localSheetId="14">#REF!</definedName>
    <definedName name="MATEZS">#REF!</definedName>
    <definedName name="MATEZS_MONT" localSheetId="0">#REF!</definedName>
    <definedName name="MATEZS_MONT">#REF!</definedName>
    <definedName name="matezs2">'[13]PA-Philips'!$L$1</definedName>
    <definedName name="matezs3" localSheetId="0">#REF!</definedName>
    <definedName name="matezs3">#REF!</definedName>
    <definedName name="MATINTERKOM" localSheetId="13">EKV!#REF!</definedName>
    <definedName name="MATINTERKOM" localSheetId="17">HR!#REF!</definedName>
    <definedName name="MATINTERKOM" localSheetId="15">JČ!#REF!</definedName>
    <definedName name="MATINTERKOM" localSheetId="0">#REF!</definedName>
    <definedName name="MATINTERKOM" localSheetId="12">PZTS!#REF!</definedName>
    <definedName name="MATINTERKOM" localSheetId="10">SK!#REF!</definedName>
    <definedName name="MATINTERKOM" localSheetId="11">VDS!#REF!</definedName>
    <definedName name="MATINTERKOM" localSheetId="14">VT!#REF!</definedName>
    <definedName name="MATINTERKOM">#REF!</definedName>
    <definedName name="MATINTERKOM_MONT" localSheetId="13">EKV!#REF!</definedName>
    <definedName name="MATINTERKOM_MONT" localSheetId="17">HR!#REF!</definedName>
    <definedName name="MATINTERKOM_MONT" localSheetId="15">JČ!#REF!</definedName>
    <definedName name="MATINTERKOM_MONT" localSheetId="0">#REF!</definedName>
    <definedName name="MATINTERKOM_MONT" localSheetId="12">PZTS!#REF!</definedName>
    <definedName name="MATINTERKOM_MONT" localSheetId="10">SK!#REF!</definedName>
    <definedName name="MATINTERKOM_MONT" localSheetId="11">VDS!#REF!</definedName>
    <definedName name="MATINTERKOM_MONT" localSheetId="14">VT!#REF!</definedName>
    <definedName name="MATINTERKOM_MONT">#REF!</definedName>
    <definedName name="MATJC" localSheetId="13">#REF!</definedName>
    <definedName name="MATJC" localSheetId="17">#REF!</definedName>
    <definedName name="MATJC" localSheetId="15">#REF!</definedName>
    <definedName name="MATJC" localSheetId="0">#REF!</definedName>
    <definedName name="MATJC" localSheetId="12">#REF!</definedName>
    <definedName name="MATJC" localSheetId="10">#REF!</definedName>
    <definedName name="MATJC" localSheetId="11">#REF!</definedName>
    <definedName name="MATJC" localSheetId="14">#REF!</definedName>
    <definedName name="MATJC">#REF!</definedName>
    <definedName name="MATJC_DOD" localSheetId="13">EKV!#REF!</definedName>
    <definedName name="MATJC_DOD" localSheetId="17">HR!#REF!</definedName>
    <definedName name="MATJC_DOD" localSheetId="15">JČ!#REF!</definedName>
    <definedName name="MATJC_DOD" localSheetId="0">#REF!</definedName>
    <definedName name="MATJC_DOD" localSheetId="12">PZTS!#REF!</definedName>
    <definedName name="MATJC_DOD" localSheetId="10">SK!#REF!</definedName>
    <definedName name="MATJC_DOD" localSheetId="11">VDS!#REF!</definedName>
    <definedName name="MATJC_DOD" localSheetId="14">VT!#REF!</definedName>
    <definedName name="MATJC_DOD">#REF!</definedName>
    <definedName name="MATJC_MONT" localSheetId="13">EKV!#REF!</definedName>
    <definedName name="MATJC_MONT" localSheetId="17">HR!#REF!</definedName>
    <definedName name="MATJC_MONT" localSheetId="15">JČ!#REF!</definedName>
    <definedName name="MATJC_MONT" localSheetId="0">#REF!</definedName>
    <definedName name="MATJC_MONT" localSheetId="12">PZTS!#REF!</definedName>
    <definedName name="MATJC_MONT" localSheetId="10">SK!#REF!</definedName>
    <definedName name="MATJC_MONT" localSheetId="11">VDS!#REF!</definedName>
    <definedName name="MATJC_MONT" localSheetId="14">VT!#REF!</definedName>
    <definedName name="MATJC_MONT">#REF!</definedName>
    <definedName name="MATLF" localSheetId="13">#REF!</definedName>
    <definedName name="MATLF" localSheetId="17">#REF!</definedName>
    <definedName name="MATLF" localSheetId="15">#REF!</definedName>
    <definedName name="MATLF" localSheetId="0">#REF!</definedName>
    <definedName name="MATLF" localSheetId="12">#REF!</definedName>
    <definedName name="MATLF" localSheetId="10">#REF!</definedName>
    <definedName name="MATLF" localSheetId="11">#REF!</definedName>
    <definedName name="MATLF" localSheetId="14">#REF!</definedName>
    <definedName name="MATLF">#REF!</definedName>
    <definedName name="MATOST" localSheetId="13">#REF!</definedName>
    <definedName name="MATOST" localSheetId="17">#REF!</definedName>
    <definedName name="MATOST" localSheetId="15">#REF!</definedName>
    <definedName name="MATOST" localSheetId="0">#REF!</definedName>
    <definedName name="MATOST" localSheetId="12">#REF!</definedName>
    <definedName name="MATOST" localSheetId="10">#REF!</definedName>
    <definedName name="MATOST" localSheetId="11">#REF!</definedName>
    <definedName name="MATOST" localSheetId="14">#REF!</definedName>
    <definedName name="MATOST">#REF!</definedName>
    <definedName name="MATPA" localSheetId="13">#REF!</definedName>
    <definedName name="MATPA" localSheetId="17">#REF!</definedName>
    <definedName name="MATPA" localSheetId="15">#REF!</definedName>
    <definedName name="MATPA" localSheetId="0">#REF!</definedName>
    <definedName name="MATPA" localSheetId="12">#REF!</definedName>
    <definedName name="MATPA" localSheetId="10">#REF!</definedName>
    <definedName name="MATPA" localSheetId="11">#REF!</definedName>
    <definedName name="MATPA" localSheetId="14">#REF!</definedName>
    <definedName name="MATPA">#REF!</definedName>
    <definedName name="MATSITPRIVOD" localSheetId="13">EKV!#REF!</definedName>
    <definedName name="MATSITPRIVOD" localSheetId="17">HR!#REF!</definedName>
    <definedName name="MATSITPRIVOD" localSheetId="15">JČ!#REF!</definedName>
    <definedName name="MATSITPRIVOD" localSheetId="0">#REF!</definedName>
    <definedName name="MATSITPRIVOD" localSheetId="12">PZTS!#REF!</definedName>
    <definedName name="MATSITPRIVOD" localSheetId="10">SK!#REF!</definedName>
    <definedName name="MATSITPRIVOD" localSheetId="11">VDS!#REF!</definedName>
    <definedName name="MATSITPRIVOD" localSheetId="14">VT!#REF!</definedName>
    <definedName name="MATSITPRIVOD">#REF!</definedName>
    <definedName name="MATSK" localSheetId="0">#REF!</definedName>
    <definedName name="MATSK">#REF!</definedName>
    <definedName name="MATSK_MONT" localSheetId="0">#REF!</definedName>
    <definedName name="MATSK_MONT">#REF!</definedName>
    <definedName name="MATSTA" localSheetId="13">#REF!</definedName>
    <definedName name="MATSTA" localSheetId="17">#REF!</definedName>
    <definedName name="MATSTA" localSheetId="15">#REF!</definedName>
    <definedName name="MATSTA" localSheetId="0">#REF!</definedName>
    <definedName name="MATSTA" localSheetId="12">#REF!</definedName>
    <definedName name="MATSTA" localSheetId="10">#REF!</definedName>
    <definedName name="MATSTA" localSheetId="11">#REF!</definedName>
    <definedName name="MATSTA" localSheetId="14">#REF!</definedName>
    <definedName name="MATSTA">#REF!</definedName>
    <definedName name="MATTLF" localSheetId="13">#REF!</definedName>
    <definedName name="MATTLF" localSheetId="17">#REF!</definedName>
    <definedName name="MATTLF" localSheetId="15">#REF!</definedName>
    <definedName name="MATTLF" localSheetId="0">#REF!</definedName>
    <definedName name="MATTLF" localSheetId="12">#REF!</definedName>
    <definedName name="MATTLF" localSheetId="10">#REF!</definedName>
    <definedName name="MATTLF" localSheetId="11">#REF!</definedName>
    <definedName name="MATTLF" localSheetId="14">#REF!</definedName>
    <definedName name="MATTLF">#REF!</definedName>
    <definedName name="MATZAT" localSheetId="13">#REF!</definedName>
    <definedName name="MATZAT" localSheetId="17">#REF!</definedName>
    <definedName name="MATZAT" localSheetId="15">#REF!</definedName>
    <definedName name="MATZAT" localSheetId="0">#REF!</definedName>
    <definedName name="MATZAT" localSheetId="12">#REF!</definedName>
    <definedName name="MATZAT" localSheetId="10">#REF!</definedName>
    <definedName name="MATZAT" localSheetId="11">#REF!</definedName>
    <definedName name="MATZAT" localSheetId="14">#REF!</definedName>
    <definedName name="MATZAT">#REF!</definedName>
    <definedName name="MATZEM" localSheetId="0">#REF!</definedName>
    <definedName name="MATZEM">#REF!</definedName>
    <definedName name="MATZEM_MONT" localSheetId="0">#REF!</definedName>
    <definedName name="MATZEM_MONT">#REF!</definedName>
    <definedName name="MAVYTR" localSheetId="13">#REF!</definedName>
    <definedName name="MAVYTR" localSheetId="17">#REF!</definedName>
    <definedName name="MAVYTR" localSheetId="15">#REF!</definedName>
    <definedName name="MAVYTR" localSheetId="0">#REF!</definedName>
    <definedName name="MAVYTR" localSheetId="12">#REF!</definedName>
    <definedName name="MAVYTR" localSheetId="10">#REF!</definedName>
    <definedName name="MAVYTR" localSheetId="11">#REF!</definedName>
    <definedName name="MAVYTR" localSheetId="14">#REF!</definedName>
    <definedName name="MAVYTR">#REF!</definedName>
    <definedName name="Mena" localSheetId="0">[4]Stavba!$J$29</definedName>
    <definedName name="Mena">Stavba!$J$29</definedName>
    <definedName name="MistoStavby">Stavba!$D$4</definedName>
    <definedName name="MJ" localSheetId="0">#REF!</definedName>
    <definedName name="MJ">#REF!</definedName>
    <definedName name="MO" localSheetId="0">#REF!</definedName>
    <definedName name="MO">#REF!</definedName>
    <definedName name="MONINSMATEEZS" localSheetId="0">#REF!</definedName>
    <definedName name="MONINSMATEEZS">#REF!</definedName>
    <definedName name="MONT" localSheetId="13">#REF!</definedName>
    <definedName name="MONT" localSheetId="17">#REF!</definedName>
    <definedName name="MONT" localSheetId="15">#REF!</definedName>
    <definedName name="Mont" localSheetId="0">#REF!</definedName>
    <definedName name="MONT" localSheetId="12">#REF!</definedName>
    <definedName name="mont" localSheetId="10">SK!#REF!</definedName>
    <definedName name="MONT" localSheetId="9">#REF!</definedName>
    <definedName name="MONT" localSheetId="11">#REF!</definedName>
    <definedName name="MONT" localSheetId="14">#REF!</definedName>
    <definedName name="Mont">#REF!</definedName>
    <definedName name="Mont.inst_mat" localSheetId="13">#REF!</definedName>
    <definedName name="Mont.inst_mat" localSheetId="17">#REF!</definedName>
    <definedName name="Mont.inst_mat" localSheetId="15">#REF!</definedName>
    <definedName name="Mont.inst_mat" localSheetId="0">#REF!</definedName>
    <definedName name="Mont.inst_mat" localSheetId="12">#REF!</definedName>
    <definedName name="Mont.inst_mat" localSheetId="10">#REF!</definedName>
    <definedName name="Mont.inst_mat" localSheetId="11">#REF!</definedName>
    <definedName name="Mont.inst_mat" localSheetId="14">#REF!</definedName>
    <definedName name="Mont.inst_mat">#REF!</definedName>
    <definedName name="mont_cctv" localSheetId="13">EKV!$J$5</definedName>
    <definedName name="mont_cctv" localSheetId="17">HR!#REF!</definedName>
    <definedName name="mont_cctv" localSheetId="15">JČ!$K$5</definedName>
    <definedName name="mont_cctv" localSheetId="0">#REF!</definedName>
    <definedName name="mont_cctv" localSheetId="12">PZTS!$J$5</definedName>
    <definedName name="mont_cctv" localSheetId="10">[11]DT!#REF!</definedName>
    <definedName name="mont_cctv" localSheetId="9">[11]DT!#REF!</definedName>
    <definedName name="mont_cctv" localSheetId="11">VDS!#REF!</definedName>
    <definedName name="mont_cctv" localSheetId="14">VT!$J$5</definedName>
    <definedName name="mont_cctv">#REF!</definedName>
    <definedName name="MONT_EPS" localSheetId="13">EKV!#REF!</definedName>
    <definedName name="MONT_EPS" localSheetId="17">HR!#REF!</definedName>
    <definedName name="MONT_EPS" localSheetId="15">JČ!#REF!</definedName>
    <definedName name="MONT_EPS" localSheetId="0">#REF!</definedName>
    <definedName name="MONT_EPS" localSheetId="12">PZTS!#REF!</definedName>
    <definedName name="MONT_EPS" localSheetId="10">SK!#REF!</definedName>
    <definedName name="MONT_EPS" localSheetId="11">VDS!#REF!</definedName>
    <definedName name="MONT_EPS" localSheetId="14">VT!#REF!</definedName>
    <definedName name="MONT_EPS">#REF!</definedName>
    <definedName name="mont_ezs" localSheetId="16">[10]SK!#REF!</definedName>
    <definedName name="mont_ezs" localSheetId="13">[10]SK!#REF!</definedName>
    <definedName name="mont_ezs" localSheetId="17">[10]SK!#REF!</definedName>
    <definedName name="mont_ezs" localSheetId="15">#REF!</definedName>
    <definedName name="mont_ezs" localSheetId="0">[4]SK!#REF!</definedName>
    <definedName name="mont_ezs" localSheetId="12">#REF!</definedName>
    <definedName name="mont_ezs" localSheetId="9">[11]EZS!#REF!</definedName>
    <definedName name="mont_ezs" localSheetId="11">[12]SK!#REF!</definedName>
    <definedName name="mont_ezs" localSheetId="14">[10]SK!#REF!</definedName>
    <definedName name="mont_ezs">SK!#REF!</definedName>
    <definedName name="Mont_inst_mat" localSheetId="0">#REF!</definedName>
    <definedName name="Mont_inst_mat">#REF!</definedName>
    <definedName name="mont_mr" localSheetId="0">#REF!</definedName>
    <definedName name="mont_mr">#REF!</definedName>
    <definedName name="mont_oz" localSheetId="0">#REF!</definedName>
    <definedName name="mont_oz">#REF!</definedName>
    <definedName name="mont_sk" localSheetId="15">#REF!</definedName>
    <definedName name="mont_sk" localSheetId="0">#REF!</definedName>
    <definedName name="mont_sk" localSheetId="12">#REF!</definedName>
    <definedName name="mont_sk" localSheetId="10">[11]SK!#REF!</definedName>
    <definedName name="mont_sk" localSheetId="9">[11]SK!#REF!</definedName>
    <definedName name="mont_sk" localSheetId="11">[12]PS!#REF!</definedName>
    <definedName name="mont_sk">#REF!</definedName>
    <definedName name="mont_tras" localSheetId="0">#REF!</definedName>
    <definedName name="mont_tras">#REF!</definedName>
    <definedName name="mont_vjezd" localSheetId="0">#REF!</definedName>
    <definedName name="mont_vjezd">#REF!</definedName>
    <definedName name="mont1">[1]ACCESS!$M$1</definedName>
    <definedName name="MONTAV" localSheetId="13">#REF!</definedName>
    <definedName name="MONTAV" localSheetId="17">#REF!</definedName>
    <definedName name="MONTAV" localSheetId="15">#REF!</definedName>
    <definedName name="MONTAV" localSheetId="0">#REF!</definedName>
    <definedName name="MONTAV" localSheetId="12">#REF!</definedName>
    <definedName name="MONTAV" localSheetId="10">#REF!</definedName>
    <definedName name="MONTAV" localSheetId="11">#REF!</definedName>
    <definedName name="MONTAV" localSheetId="14">#REF!</definedName>
    <definedName name="MONTAV">#REF!</definedName>
    <definedName name="montav2" localSheetId="0">#REF!</definedName>
    <definedName name="montav2">#REF!</definedName>
    <definedName name="montaz" localSheetId="0">#REF!</definedName>
    <definedName name="montaz">#REF!</definedName>
    <definedName name="Montaz0" localSheetId="0">#REF!</definedName>
    <definedName name="Montaz0">#REF!</definedName>
    <definedName name="Montáž" localSheetId="13">#REF!</definedName>
    <definedName name="Montáž" localSheetId="17">#REF!</definedName>
    <definedName name="Montáž" localSheetId="15">#REF!</definedName>
    <definedName name="Montáž" localSheetId="0">#REF!</definedName>
    <definedName name="Montáž" localSheetId="12">#REF!</definedName>
    <definedName name="Montáž" localSheetId="10">#REF!</definedName>
    <definedName name="Montáž" localSheetId="11">#REF!</definedName>
    <definedName name="Montáž" localSheetId="14">#REF!</definedName>
    <definedName name="Montáž">#REF!</definedName>
    <definedName name="Montážnípráce" localSheetId="13">[6]Proměnné!$F$6</definedName>
    <definedName name="Montážnípráce" localSheetId="17">[6]Proměnné!$F$6</definedName>
    <definedName name="Montážnípráce" localSheetId="15">[6]Proměnné!$F$6</definedName>
    <definedName name="Montážnípráce" localSheetId="12">[6]Proměnné!$F$6</definedName>
    <definedName name="Montážnípráce" localSheetId="10">[6]Proměnné!$F$6</definedName>
    <definedName name="Montážnípráce" localSheetId="11">[6]Proměnné!$F$6</definedName>
    <definedName name="Montážnípráce" localSheetId="14">[6]Proměnné!$F$6</definedName>
    <definedName name="Montážnípráce">[7]Proměnné!$F$6</definedName>
    <definedName name="MONTCCTV" localSheetId="13">#REF!</definedName>
    <definedName name="MONTCCTV" localSheetId="17">#REF!</definedName>
    <definedName name="MONTCCTV" localSheetId="15">#REF!</definedName>
    <definedName name="MONTCCTV" localSheetId="0">#REF!</definedName>
    <definedName name="MONTCCTV" localSheetId="12">#REF!</definedName>
    <definedName name="MONTCCTV" localSheetId="10">#REF!</definedName>
    <definedName name="MONTCCTV" localSheetId="11">#REF!</definedName>
    <definedName name="MONTCCTV" localSheetId="14">#REF!</definedName>
    <definedName name="MONTCCTV">#REF!</definedName>
    <definedName name="MONTDT" localSheetId="13">#REF!</definedName>
    <definedName name="MONTDT" localSheetId="17">#REF!</definedName>
    <definedName name="MONTDT" localSheetId="15">#REF!</definedName>
    <definedName name="MONTDT" localSheetId="0">#REF!</definedName>
    <definedName name="MONTDT" localSheetId="12">#REF!</definedName>
    <definedName name="MONTDT" localSheetId="10">#REF!</definedName>
    <definedName name="MONTDT" localSheetId="11">#REF!</definedName>
    <definedName name="MONTDT" localSheetId="14">#REF!</definedName>
    <definedName name="MONTDT">#REF!</definedName>
    <definedName name="MONTEL" localSheetId="13">#REF!</definedName>
    <definedName name="MONTEL" localSheetId="17">#REF!</definedName>
    <definedName name="MONTEL" localSheetId="15">#REF!</definedName>
    <definedName name="MONTEL" localSheetId="0">#REF!</definedName>
    <definedName name="MONTEL" localSheetId="12">#REF!</definedName>
    <definedName name="MONTEL" localSheetId="10">#REF!</definedName>
    <definedName name="MONTEL" localSheetId="11">#REF!</definedName>
    <definedName name="MONTEL" localSheetId="14">#REF!</definedName>
    <definedName name="MONTEL">#REF!</definedName>
    <definedName name="MONTEPS" localSheetId="13">#REF!</definedName>
    <definedName name="MONTEPS" localSheetId="17">#REF!</definedName>
    <definedName name="MONTEPS" localSheetId="15">#REF!</definedName>
    <definedName name="MONTEPS" localSheetId="0">#REF!</definedName>
    <definedName name="MONTEPS" localSheetId="12">#REF!</definedName>
    <definedName name="MONTEPS" localSheetId="10">#REF!</definedName>
    <definedName name="MONTEPS" localSheetId="11">#REF!</definedName>
    <definedName name="MONTEPS" localSheetId="14">#REF!</definedName>
    <definedName name="MONTEPS">#REF!</definedName>
    <definedName name="MONTEZS" localSheetId="13">#REF!</definedName>
    <definedName name="MONTEZS" localSheetId="17">#REF!</definedName>
    <definedName name="MONTEZS" localSheetId="15">#REF!</definedName>
    <definedName name="MONTEZS" localSheetId="0">#REF!</definedName>
    <definedName name="MONTEZS" localSheetId="12">#REF!</definedName>
    <definedName name="MONTEZS" localSheetId="10">#REF!</definedName>
    <definedName name="MONTEZS" localSheetId="11">#REF!</definedName>
    <definedName name="MONTEZS" localSheetId="14">#REF!</definedName>
    <definedName name="MONTEZS">#REF!</definedName>
    <definedName name="montezs2">'[13]PA-Philips'!$M$1</definedName>
    <definedName name="montezs3" localSheetId="0">#REF!</definedName>
    <definedName name="montezs3">#REF!</definedName>
    <definedName name="MONTINST_EPS" localSheetId="13">EKV!#REF!</definedName>
    <definedName name="MONTINST_EPS" localSheetId="17">HR!#REF!</definedName>
    <definedName name="MONTINST_EPS" localSheetId="15">JČ!#REF!</definedName>
    <definedName name="MONTINST_EPS" localSheetId="0">#REF!</definedName>
    <definedName name="MONTINST_EPS" localSheetId="12">PZTS!#REF!</definedName>
    <definedName name="MONTINST_EPS" localSheetId="10">SK!#REF!</definedName>
    <definedName name="MONTINST_EPS" localSheetId="11">VDS!#REF!</definedName>
    <definedName name="MONTINST_EPS" localSheetId="14">VT!#REF!</definedName>
    <definedName name="MONTINST_EPS">#REF!</definedName>
    <definedName name="MONTINSTEPS" localSheetId="13">EKV!#REF!</definedName>
    <definedName name="MONTINSTEPS" localSheetId="17">HR!#REF!</definedName>
    <definedName name="MONTINSTEPS" localSheetId="15">JČ!#REF!</definedName>
    <definedName name="MONTINSTEPS" localSheetId="0">#REF!</definedName>
    <definedName name="MONTINSTEPS" localSheetId="12">PZTS!#REF!</definedName>
    <definedName name="MONTINSTEPS" localSheetId="10">SK!#REF!</definedName>
    <definedName name="MONTINSTEPS" localSheetId="11">VDS!#REF!</definedName>
    <definedName name="MONTINSTEPS" localSheetId="14">VT!#REF!</definedName>
    <definedName name="MONTINSTEPS">#REF!</definedName>
    <definedName name="MONTJC" localSheetId="13">#REF!</definedName>
    <definedName name="MONTJC" localSheetId="17">#REF!</definedName>
    <definedName name="MONTJC" localSheetId="15">#REF!</definedName>
    <definedName name="MONTJC" localSheetId="0">#REF!</definedName>
    <definedName name="MONTJC" localSheetId="12">#REF!</definedName>
    <definedName name="MONTJC" localSheetId="10">#REF!</definedName>
    <definedName name="MONTJC" localSheetId="11">#REF!</definedName>
    <definedName name="MONTJC" localSheetId="14">#REF!</definedName>
    <definedName name="MONTJC">#REF!</definedName>
    <definedName name="MONTOST" localSheetId="13">#REF!</definedName>
    <definedName name="MONTOST" localSheetId="17">#REF!</definedName>
    <definedName name="MONTOST" localSheetId="15">#REF!</definedName>
    <definedName name="MONTOST" localSheetId="0">#REF!</definedName>
    <definedName name="MONTOST" localSheetId="12">#REF!</definedName>
    <definedName name="MONTOST" localSheetId="10">#REF!</definedName>
    <definedName name="MONTOST" localSheetId="11">#REF!</definedName>
    <definedName name="MONTOST" localSheetId="14">#REF!</definedName>
    <definedName name="MONTOST">#REF!</definedName>
    <definedName name="MONTPA" localSheetId="13">#REF!</definedName>
    <definedName name="MONTPA" localSheetId="17">#REF!</definedName>
    <definedName name="MONTPA" localSheetId="15">#REF!</definedName>
    <definedName name="MONTPA" localSheetId="0">#REF!</definedName>
    <definedName name="MONTPA" localSheetId="12">#REF!</definedName>
    <definedName name="MONTPA" localSheetId="10">#REF!</definedName>
    <definedName name="MONTPA" localSheetId="11">#REF!</definedName>
    <definedName name="MONTPA" localSheetId="14">#REF!</definedName>
    <definedName name="MONTPA">#REF!</definedName>
    <definedName name="MONTSITPRIVOD" localSheetId="13">EKV!#REF!</definedName>
    <definedName name="MONTSITPRIVOD" localSheetId="17">HR!#REF!</definedName>
    <definedName name="MONTSITPRIVOD" localSheetId="15">JČ!#REF!</definedName>
    <definedName name="MONTSITPRIVOD" localSheetId="0">#REF!</definedName>
    <definedName name="MONTSITPRIVOD" localSheetId="12">PZTS!#REF!</definedName>
    <definedName name="MONTSITPRIVOD" localSheetId="10">SK!#REF!</definedName>
    <definedName name="MONTSITPRIVOD" localSheetId="11">VDS!#REF!</definedName>
    <definedName name="MONTSITPRIVOD" localSheetId="14">VT!#REF!</definedName>
    <definedName name="MONTSITPRIVOD">#REF!</definedName>
    <definedName name="MONTSTA" localSheetId="13">#REF!</definedName>
    <definedName name="MONTSTA" localSheetId="17">#REF!</definedName>
    <definedName name="MONTSTA" localSheetId="15">#REF!</definedName>
    <definedName name="MONTSTA" localSheetId="0">#REF!</definedName>
    <definedName name="MONTSTA" localSheetId="12">#REF!</definedName>
    <definedName name="MONTSTA" localSheetId="10">#REF!</definedName>
    <definedName name="MONTSTA" localSheetId="11">#REF!</definedName>
    <definedName name="MONTSTA" localSheetId="14">#REF!</definedName>
    <definedName name="MONTSTA">#REF!</definedName>
    <definedName name="MONTTLF" localSheetId="13">#REF!</definedName>
    <definedName name="MONTTLF" localSheetId="17">#REF!</definedName>
    <definedName name="MONTTLF" localSheetId="15">#REF!</definedName>
    <definedName name="MONTTLF" localSheetId="0">#REF!</definedName>
    <definedName name="MONTTLF" localSheetId="12">#REF!</definedName>
    <definedName name="MONTTLF" localSheetId="10">#REF!</definedName>
    <definedName name="MONTTLF" localSheetId="11">#REF!</definedName>
    <definedName name="MONTTLF" localSheetId="14">#REF!</definedName>
    <definedName name="MONTTLF">#REF!</definedName>
    <definedName name="MONTVYTR" localSheetId="13">#REF!</definedName>
    <definedName name="MONTVYTR" localSheetId="17">#REF!</definedName>
    <definedName name="MONTVYTR" localSheetId="15">#REF!</definedName>
    <definedName name="MONTVYTR" localSheetId="0">#REF!</definedName>
    <definedName name="MONTVYTR" localSheetId="12">#REF!</definedName>
    <definedName name="MONTVYTR" localSheetId="10">#REF!</definedName>
    <definedName name="MONTVYTR" localSheetId="11">#REF!</definedName>
    <definedName name="MONTVYTR" localSheetId="14">#REF!</definedName>
    <definedName name="MONTVYTR">#REF!</definedName>
    <definedName name="MONTZAR" localSheetId="13">EKV!#REF!</definedName>
    <definedName name="MONTZAR" localSheetId="17">HR!#REF!</definedName>
    <definedName name="MONTZAR" localSheetId="15">JČ!#REF!</definedName>
    <definedName name="MONTZAR" localSheetId="0">#REF!</definedName>
    <definedName name="MONTZAR" localSheetId="12">PZTS!#REF!</definedName>
    <definedName name="MONTZAR" localSheetId="10">SK!#REF!</definedName>
    <definedName name="MONTZAR" localSheetId="11">VDS!#REF!</definedName>
    <definedName name="MONTZAR" localSheetId="14">VT!#REF!</definedName>
    <definedName name="MONTZAR">#REF!</definedName>
    <definedName name="MONTZAT" localSheetId="13">#REF!</definedName>
    <definedName name="MONTZAT" localSheetId="17">#REF!</definedName>
    <definedName name="MONTZAT" localSheetId="15">#REF!</definedName>
    <definedName name="MONTZAT" localSheetId="0">#REF!</definedName>
    <definedName name="MONTZAT" localSheetId="12">#REF!</definedName>
    <definedName name="MONTZAT" localSheetId="10">#REF!</definedName>
    <definedName name="MONTZAT" localSheetId="11">#REF!</definedName>
    <definedName name="MONTZAT" localSheetId="14">#REF!</definedName>
    <definedName name="MONTZAT">#REF!</definedName>
    <definedName name="MR_ING_DOD" localSheetId="13">EKV!#REF!</definedName>
    <definedName name="MR_ING_DOD" localSheetId="17">HR!#REF!</definedName>
    <definedName name="MR_ING_DOD" localSheetId="15">JČ!#REF!</definedName>
    <definedName name="MR_ING_DOD" localSheetId="0">#REF!</definedName>
    <definedName name="MR_ING_DOD" localSheetId="12">PZTS!#REF!</definedName>
    <definedName name="MR_ING_DOD" localSheetId="10">SK!#REF!</definedName>
    <definedName name="MR_ING_DOD" localSheetId="11">VDS!#REF!</definedName>
    <definedName name="MR_ING_DOD" localSheetId="14">VT!#REF!</definedName>
    <definedName name="MR_ING_DOD">#REF!</definedName>
    <definedName name="MR_ING_MONT" localSheetId="13">EKV!#REF!</definedName>
    <definedName name="MR_ING_MONT" localSheetId="17">HR!#REF!</definedName>
    <definedName name="MR_ING_MONT" localSheetId="15">JČ!#REF!</definedName>
    <definedName name="MR_ING_MONT" localSheetId="0">#REF!</definedName>
    <definedName name="MR_ING_MONT" localSheetId="12">PZTS!#REF!</definedName>
    <definedName name="MR_ING_MONT" localSheetId="10">SK!#REF!</definedName>
    <definedName name="MR_ING_MONT" localSheetId="11">VDS!#REF!</definedName>
    <definedName name="MR_ING_MONT" localSheetId="14">VT!#REF!</definedName>
    <definedName name="MR_ING_MONT">#REF!</definedName>
    <definedName name="MR_KAB_DOD" localSheetId="13">EKV!#REF!</definedName>
    <definedName name="MR_KAB_DOD" localSheetId="17">HR!#REF!</definedName>
    <definedName name="MR_KAB_DOD" localSheetId="15">JČ!#REF!</definedName>
    <definedName name="MR_KAB_DOD" localSheetId="0">#REF!</definedName>
    <definedName name="MR_KAB_DOD" localSheetId="12">PZTS!#REF!</definedName>
    <definedName name="MR_KAB_DOD" localSheetId="10">SK!#REF!</definedName>
    <definedName name="MR_KAB_DOD" localSheetId="11">VDS!#REF!</definedName>
    <definedName name="MR_KAB_DOD" localSheetId="14">VT!#REF!</definedName>
    <definedName name="MR_KAB_DOD">#REF!</definedName>
    <definedName name="MR_KAB_MONT" localSheetId="13">EKV!#REF!</definedName>
    <definedName name="MR_KAB_MONT" localSheetId="17">HR!#REF!</definedName>
    <definedName name="MR_KAB_MONT" localSheetId="15">JČ!#REF!</definedName>
    <definedName name="MR_KAB_MONT" localSheetId="0">#REF!</definedName>
    <definedName name="MR_KAB_MONT" localSheetId="12">PZTS!#REF!</definedName>
    <definedName name="MR_KAB_MONT" localSheetId="10">SK!#REF!</definedName>
    <definedName name="MR_KAB_MONT" localSheetId="11">VDS!#REF!</definedName>
    <definedName name="MR_KAB_MONT" localSheetId="14">VT!#REF!</definedName>
    <definedName name="MR_KAB_MONT">#REF!</definedName>
    <definedName name="MR_TRASY_DOD" localSheetId="13">EKV!#REF!</definedName>
    <definedName name="MR_TRASY_DOD" localSheetId="17">HR!#REF!</definedName>
    <definedName name="MR_TRASY_DOD" localSheetId="15">JČ!#REF!</definedName>
    <definedName name="MR_TRASY_DOD" localSheetId="0">#REF!</definedName>
    <definedName name="MR_TRASY_DOD" localSheetId="12">PZTS!#REF!</definedName>
    <definedName name="MR_TRASY_DOD" localSheetId="10">SK!#REF!</definedName>
    <definedName name="MR_TRASY_DOD" localSheetId="11">VDS!#REF!</definedName>
    <definedName name="MR_TRASY_DOD" localSheetId="14">VT!#REF!</definedName>
    <definedName name="MR_TRASY_DOD">#REF!</definedName>
    <definedName name="MR_TRASY_MONT" localSheetId="13">EKV!#REF!</definedName>
    <definedName name="MR_TRASY_MONT" localSheetId="17">HR!#REF!</definedName>
    <definedName name="MR_TRASY_MONT" localSheetId="15">JČ!#REF!</definedName>
    <definedName name="MR_TRASY_MONT" localSheetId="0">#REF!</definedName>
    <definedName name="MR_TRASY_MONT" localSheetId="12">PZTS!#REF!</definedName>
    <definedName name="MR_TRASY_MONT" localSheetId="10">SK!#REF!</definedName>
    <definedName name="MR_TRASY_MONT" localSheetId="11">VDS!#REF!</definedName>
    <definedName name="MR_TRASY_MONT" localSheetId="14">VT!#REF!</definedName>
    <definedName name="MR_TRASY_MONT">#REF!</definedName>
    <definedName name="MR_ZAR_DOD" localSheetId="13">EKV!#REF!</definedName>
    <definedName name="MR_ZAR_DOD" localSheetId="17">HR!#REF!</definedName>
    <definedName name="MR_ZAR_DOD" localSheetId="15">JČ!#REF!</definedName>
    <definedName name="MR_ZAR_DOD" localSheetId="0">#REF!</definedName>
    <definedName name="MR_ZAR_DOD" localSheetId="12">PZTS!#REF!</definedName>
    <definedName name="MR_ZAR_DOD" localSheetId="10">SK!#REF!</definedName>
    <definedName name="MR_ZAR_DOD" localSheetId="11">VDS!#REF!</definedName>
    <definedName name="MR_ZAR_DOD" localSheetId="14">VT!#REF!</definedName>
    <definedName name="MR_ZAR_DOD">#REF!</definedName>
    <definedName name="MR_ZAR_MONT" localSheetId="13">EKV!#REF!</definedName>
    <definedName name="MR_ZAR_MONT" localSheetId="17">HR!#REF!</definedName>
    <definedName name="MR_ZAR_MONT" localSheetId="15">JČ!#REF!</definedName>
    <definedName name="MR_ZAR_MONT" localSheetId="0">#REF!</definedName>
    <definedName name="MR_ZAR_MONT" localSheetId="12">PZTS!#REF!</definedName>
    <definedName name="MR_ZAR_MONT" localSheetId="10">SK!#REF!</definedName>
    <definedName name="MR_ZAR_MONT" localSheetId="11">VDS!#REF!</definedName>
    <definedName name="MR_ZAR_MONT" localSheetId="14">VT!#REF!</definedName>
    <definedName name="MR_ZAR_MONT">#REF!</definedName>
    <definedName name="mrma" localSheetId="0">#REF!</definedName>
    <definedName name="mrma">#REF!</definedName>
    <definedName name="mrmat">[2]REKAPITULACE!#REF!</definedName>
    <definedName name="mrmo" localSheetId="0">#REF!</definedName>
    <definedName name="mrmo">#REF!</definedName>
    <definedName name="mrmont">[2]REKAPITULACE!#REF!</definedName>
    <definedName name="mterial" localSheetId="0">#REF!</definedName>
    <definedName name="mterial">#REF!</definedName>
    <definedName name="nak" localSheetId="0">#REF!</definedName>
    <definedName name="nak">#REF!</definedName>
    <definedName name="Nákup_Autocont" localSheetId="0">#REF!</definedName>
    <definedName name="Nákup_Autocont">#REF!</definedName>
    <definedName name="NazevDilu" localSheetId="0">#REF!</definedName>
    <definedName name="NazevDilu">#REF!</definedName>
    <definedName name="nazevobjektu" localSheetId="16">#REF!</definedName>
    <definedName name="nazevobjektu" localSheetId="13">#REF!</definedName>
    <definedName name="nazevobjektu" localSheetId="17">#REF!</definedName>
    <definedName name="nazevobjektu" localSheetId="15">#REF!</definedName>
    <definedName name="nazevobjektu" localSheetId="12">#REF!</definedName>
    <definedName name="nazevobjektu" localSheetId="10">#REF!</definedName>
    <definedName name="nazevobjektu" localSheetId="9">#REF!</definedName>
    <definedName name="nazevobjektu" localSheetId="11">#REF!</definedName>
    <definedName name="nazevobjektu" localSheetId="14">#REF!</definedName>
    <definedName name="nazevobjektu">Stavba!$E$3</definedName>
    <definedName name="NazevRozpoctu">'[5]Krycí list'!$D$2</definedName>
    <definedName name="nazevstavby" localSheetId="16">#REF!</definedName>
    <definedName name="nazevstavby" localSheetId="13">#REF!</definedName>
    <definedName name="nazevstavby" localSheetId="17">#REF!</definedName>
    <definedName name="nazevstavby" localSheetId="15">#REF!</definedName>
    <definedName name="nazevstavby" localSheetId="12">#REF!</definedName>
    <definedName name="nazevstavby" localSheetId="10">#REF!</definedName>
    <definedName name="nazevstavby" localSheetId="9">#REF!</definedName>
    <definedName name="NazevStavby" localSheetId="2">Stavba!$E$2</definedName>
    <definedName name="nazevstavby" localSheetId="11">#REF!</definedName>
    <definedName name="nazevstavby" localSheetId="14">#REF!</definedName>
    <definedName name="nazevstavby">'[5]Krycí list'!$C$7</definedName>
    <definedName name="NazevStavebnihoRozpoctu">Stavba!$E$4</definedName>
    <definedName name="_xlnm.Print_Titles" localSheetId="4">'D.1.2 D.1.2 Pol'!$1:$7</definedName>
    <definedName name="_xlnm.Print_Titles" localSheetId="13">EKV!$1:$5</definedName>
    <definedName name="_xlnm.Print_Titles" localSheetId="17">HR!$1:$5</definedName>
    <definedName name="_xlnm.Print_Titles" localSheetId="15">JČ!$1:$5</definedName>
    <definedName name="_xlnm.Print_Titles" localSheetId="12">PZTS!$1:$5</definedName>
    <definedName name="_xlnm.Print_Titles" localSheetId="10">SK!$1:$5</definedName>
    <definedName name="_xlnm.Print_Titles" localSheetId="11">VDS!$1:$5</definedName>
    <definedName name="_xlnm.Print_Titles" localSheetId="14">VT!$1:$5</definedName>
    <definedName name="oadresa">Stavba!$D$6</definedName>
    <definedName name="Objednatel" localSheetId="0">#REF!</definedName>
    <definedName name="Objednatel" localSheetId="2">Stavba!$D$5</definedName>
    <definedName name="Objednatel">#REF!</definedName>
    <definedName name="Objekt" localSheetId="2">Stavba!$B$38</definedName>
    <definedName name="_xlnm.Print_Area" localSheetId="4">'D.1.2 D.1.2 Pol'!$A$1:$Y$117</definedName>
    <definedName name="_xlnm.Print_Area" localSheetId="13">EKV!$A$1:$H$56</definedName>
    <definedName name="_xlnm.Print_Area" localSheetId="17">HR!$A$1:$H$55</definedName>
    <definedName name="_xlnm.Print_Area" localSheetId="15">JČ!$A$1:$H$36</definedName>
    <definedName name="_xlnm.Print_Area" localSheetId="12">PZTS!$A$1:$H$59</definedName>
    <definedName name="_xlnm.Print_Area" localSheetId="10">SK!$A$1:$H$55</definedName>
    <definedName name="_xlnm.Print_Area" localSheetId="9">SLP_rekapitulace!$A$1:$G$51</definedName>
    <definedName name="_xlnm.Print_Area" localSheetId="2">Stavba!$A$1:$J$61</definedName>
    <definedName name="_xlnm.Print_Area" localSheetId="11">VDS!$A$1:$H$43</definedName>
    <definedName name="_xlnm.Print_Area" localSheetId="14">VT!$A$1:$H$52</definedName>
    <definedName name="odic" localSheetId="2">Stavba!$I$6</definedName>
    <definedName name="oico" localSheetId="2">Stavba!$I$5</definedName>
    <definedName name="okfmat">[2]REKAPITULACE!#REF!</definedName>
    <definedName name="okfmont">[2]REKAPITULACE!#REF!</definedName>
    <definedName name="omisto" localSheetId="2">Stavba!$E$7</definedName>
    <definedName name="onazev" localSheetId="2">Stavba!$D$6</definedName>
    <definedName name="ooo" localSheetId="0">#REF!</definedName>
    <definedName name="ooo">#REF!</definedName>
    <definedName name="opsc" localSheetId="2">Stavba!$D$7</definedName>
    <definedName name="ozmat" localSheetId="0">#REF!</definedName>
    <definedName name="ozmat">#REF!</definedName>
    <definedName name="ozmont" localSheetId="0">#REF!</definedName>
    <definedName name="ozmont">#REF!</definedName>
    <definedName name="padresa">Stavba!$D$9</definedName>
    <definedName name="parkmat" localSheetId="0">#REF!</definedName>
    <definedName name="parkmat">#REF!</definedName>
    <definedName name="parkmont" localSheetId="0">#REF!</definedName>
    <definedName name="parkmont">#REF!</definedName>
    <definedName name="pdic">Stavba!$I$9</definedName>
    <definedName name="pico">Stavba!$I$8</definedName>
    <definedName name="pmisto">Stavba!$E$10</definedName>
    <definedName name="PocetMJ" localSheetId="16">#REF!</definedName>
    <definedName name="PocetMJ" localSheetId="13">#REF!</definedName>
    <definedName name="PocetMJ" localSheetId="17">#REF!</definedName>
    <definedName name="PocetMJ" localSheetId="15">#REF!</definedName>
    <definedName name="PocetMJ" localSheetId="12">#REF!</definedName>
    <definedName name="PocetMJ" localSheetId="10">#REF!</definedName>
    <definedName name="PocetMJ" localSheetId="9">#REF!</definedName>
    <definedName name="PocetMJ" localSheetId="11">#REF!</definedName>
    <definedName name="PocetMJ" localSheetId="14">#REF!</definedName>
    <definedName name="PocetMJ">#REF!</definedName>
    <definedName name="ponížení" localSheetId="13">#REF!</definedName>
    <definedName name="ponížení" localSheetId="17">#REF!</definedName>
    <definedName name="ponížení" localSheetId="15">#REF!</definedName>
    <definedName name="ponížení" localSheetId="0">#REF!</definedName>
    <definedName name="ponížení" localSheetId="12">#REF!</definedName>
    <definedName name="ponížení" localSheetId="10">#REF!</definedName>
    <definedName name="ponížení" localSheetId="11">#REF!</definedName>
    <definedName name="ponížení" localSheetId="14">#REF!</definedName>
    <definedName name="ponížení">#REF!</definedName>
    <definedName name="PoptavkaID">Stavba!$A$1</definedName>
    <definedName name="Poznamka" localSheetId="0">#REF!</definedName>
    <definedName name="Poznamka">#REF!</definedName>
    <definedName name="ppp" localSheetId="0">#REF!</definedName>
    <definedName name="ppp">#REF!</definedName>
    <definedName name="pPSC">Stavba!$D$10</definedName>
    <definedName name="Projektant" localSheetId="16">#REF!</definedName>
    <definedName name="Projektant" localSheetId="13">#REF!</definedName>
    <definedName name="Projektant" localSheetId="17">#REF!</definedName>
    <definedName name="Projektant" localSheetId="15">#REF!</definedName>
    <definedName name="Projektant" localSheetId="12">#REF!</definedName>
    <definedName name="Projektant" localSheetId="10">#REF!</definedName>
    <definedName name="Projektant" localSheetId="9">#REF!</definedName>
    <definedName name="Projektant" localSheetId="11">#REF!</definedName>
    <definedName name="Projektant" localSheetId="14">#REF!</definedName>
    <definedName name="Projektant">Stavba!$D$8</definedName>
    <definedName name="PSV" localSheetId="0">#REF!</definedName>
    <definedName name="PSV">#REF!</definedName>
    <definedName name="PSV0" localSheetId="0">#REF!</definedName>
    <definedName name="PSV0">#REF!</definedName>
    <definedName name="rezerva" localSheetId="13">#REF!</definedName>
    <definedName name="rezerva" localSheetId="17">#REF!</definedName>
    <definedName name="rezerva" localSheetId="15">#REF!</definedName>
    <definedName name="rezerva" localSheetId="0">#REF!</definedName>
    <definedName name="rezerva" localSheetId="12">#REF!</definedName>
    <definedName name="rezerva" localSheetId="10">#REF!</definedName>
    <definedName name="rezerva" localSheetId="11">#REF!</definedName>
    <definedName name="rezerva" localSheetId="14">#REF!</definedName>
    <definedName name="rezerva">#REF!</definedName>
    <definedName name="rezerva_so002" localSheetId="13">#REF!</definedName>
    <definedName name="rezerva_so002" localSheetId="17">#REF!</definedName>
    <definedName name="rezerva_so002" localSheetId="15">#REF!</definedName>
    <definedName name="rezerva_so002" localSheetId="0">#REF!</definedName>
    <definedName name="rezerva_so002" localSheetId="12">#REF!</definedName>
    <definedName name="rezerva_so002" localSheetId="10">#REF!</definedName>
    <definedName name="rezerva_so002" localSheetId="11">#REF!</definedName>
    <definedName name="rezerva_so002" localSheetId="14">#REF!</definedName>
    <definedName name="rezerva_so002">#REF!</definedName>
    <definedName name="rozmat">[2]REKAPITULACE!#REF!</definedName>
    <definedName name="rozmont">[2]REKAPITULACE!#REF!</definedName>
    <definedName name="rrr" localSheetId="0">#REF!</definedName>
    <definedName name="rrr">#REF!</definedName>
    <definedName name="s" localSheetId="0">#REF!</definedName>
    <definedName name="s">#REF!</definedName>
    <definedName name="SazbaDPH1" localSheetId="16">#REF!</definedName>
    <definedName name="SazbaDPH1" localSheetId="13">#REF!</definedName>
    <definedName name="SazbaDPH1" localSheetId="17">#REF!</definedName>
    <definedName name="SazbaDPH1" localSheetId="15">#REF!</definedName>
    <definedName name="SazbaDPH1" localSheetId="12">#REF!</definedName>
    <definedName name="SazbaDPH1" localSheetId="10">#REF!</definedName>
    <definedName name="SazbaDPH1" localSheetId="9">#REF!</definedName>
    <definedName name="SazbaDPH1" localSheetId="2">Stavba!$E$23</definedName>
    <definedName name="SazbaDPH1" localSheetId="11">#REF!</definedName>
    <definedName name="SazbaDPH1" localSheetId="14">#REF!</definedName>
    <definedName name="SazbaDPH1">'[5]Krycí list'!$C$30</definedName>
    <definedName name="SazbaDPH2" localSheetId="16">#REF!</definedName>
    <definedName name="SazbaDPH2" localSheetId="13">#REF!</definedName>
    <definedName name="SazbaDPH2" localSheetId="17">#REF!</definedName>
    <definedName name="SazbaDPH2" localSheetId="15">#REF!</definedName>
    <definedName name="SazbaDPH2" localSheetId="12">#REF!</definedName>
    <definedName name="SazbaDPH2" localSheetId="10">#REF!</definedName>
    <definedName name="SazbaDPH2" localSheetId="9">#REF!</definedName>
    <definedName name="SazbaDPH2" localSheetId="2">Stavba!$E$25</definedName>
    <definedName name="SazbaDPH2" localSheetId="11">#REF!</definedName>
    <definedName name="SazbaDPH2" localSheetId="14">#REF!</definedName>
    <definedName name="SazbaDPH2">'[5]Krycí list'!$C$32</definedName>
    <definedName name="sdfasf" localSheetId="0">#REF!</definedName>
    <definedName name="sdfasf">#REF!</definedName>
    <definedName name="SIT_EPS" localSheetId="13">EKV!#REF!</definedName>
    <definedName name="SIT_EPS" localSheetId="17">HR!#REF!</definedName>
    <definedName name="SIT_EPS" localSheetId="15">JČ!#REF!</definedName>
    <definedName name="SIT_EPS" localSheetId="0">#REF!</definedName>
    <definedName name="SIT_EPS" localSheetId="12">PZTS!#REF!</definedName>
    <definedName name="SIT_EPS" localSheetId="10">SK!#REF!</definedName>
    <definedName name="SIT_EPS" localSheetId="11">VDS!#REF!</definedName>
    <definedName name="SIT_EPS" localSheetId="14">VT!#REF!</definedName>
    <definedName name="SIT_EPS">#REF!</definedName>
    <definedName name="SITMONT_EPS" localSheetId="13">EKV!#REF!</definedName>
    <definedName name="SITMONT_EPS" localSheetId="17">HR!#REF!</definedName>
    <definedName name="SITMONT_EPS" localSheetId="15">JČ!#REF!</definedName>
    <definedName name="SITMONT_EPS" localSheetId="0">#REF!</definedName>
    <definedName name="SITMONT_EPS" localSheetId="12">PZTS!#REF!</definedName>
    <definedName name="SITMONT_EPS" localSheetId="10">SK!#REF!</definedName>
    <definedName name="SITMONT_EPS" localSheetId="11">VDS!#REF!</definedName>
    <definedName name="SITMONT_EPS" localSheetId="14">VT!#REF!</definedName>
    <definedName name="SITMONT_EPS">#REF!</definedName>
    <definedName name="SK_ING_DOD" localSheetId="0">#REF!</definedName>
    <definedName name="SK_ING_DOD">#REF!</definedName>
    <definedName name="SK_ING_MONT" localSheetId="0">#REF!</definedName>
    <definedName name="SK_ING_MONT">#REF!</definedName>
    <definedName name="SK_KAB_DOD" localSheetId="0">#REF!</definedName>
    <definedName name="SK_KAB_DOD">#REF!</definedName>
    <definedName name="SK_KAB_MONT" localSheetId="0">#REF!</definedName>
    <definedName name="SK_KAB_MONT">#REF!</definedName>
    <definedName name="SK_TRASY_DOD" localSheetId="0">#REF!</definedName>
    <definedName name="SK_TRASY_DOD">#REF!</definedName>
    <definedName name="SK_TRASY_MONT" localSheetId="0">#REF!</definedName>
    <definedName name="SK_TRASY_MONT">#REF!</definedName>
    <definedName name="SK_ZAR_DOD" localSheetId="0">#REF!</definedName>
    <definedName name="SK_ZAR_DOD">#REF!</definedName>
    <definedName name="SK_ZAR_MONT" localSheetId="0">#REF!</definedName>
    <definedName name="SK_ZAR_MONT">#REF!</definedName>
    <definedName name="skma" localSheetId="0">#REF!</definedName>
    <definedName name="skma">#REF!</definedName>
    <definedName name="skmat">[2]REKAPITULACE!#REF!</definedName>
    <definedName name="skmo" localSheetId="0">#REF!</definedName>
    <definedName name="skmo">#REF!</definedName>
    <definedName name="skmont">[2]REKAPITULACE!#REF!</definedName>
    <definedName name="SloupecCC" localSheetId="16">#REF!</definedName>
    <definedName name="SloupecCC" localSheetId="13">#REF!</definedName>
    <definedName name="SloupecCC" localSheetId="17">#REF!</definedName>
    <definedName name="SloupecCC" localSheetId="15">#REF!</definedName>
    <definedName name="SloupecCC" localSheetId="12">#REF!</definedName>
    <definedName name="SloupecCC" localSheetId="10">#REF!</definedName>
    <definedName name="SloupecCC" localSheetId="9">#REF!</definedName>
    <definedName name="SloupecCC" localSheetId="11">#REF!</definedName>
    <definedName name="SloupecCC" localSheetId="14">#REF!</definedName>
    <definedName name="SloupecCC">#REF!</definedName>
    <definedName name="SloupecCisloPol" localSheetId="16">#REF!</definedName>
    <definedName name="SloupecCisloPol" localSheetId="13">#REF!</definedName>
    <definedName name="SloupecCisloPol" localSheetId="17">#REF!</definedName>
    <definedName name="SloupecCisloPol" localSheetId="15">#REF!</definedName>
    <definedName name="SloupecCisloPol" localSheetId="12">#REF!</definedName>
    <definedName name="SloupecCisloPol" localSheetId="10">#REF!</definedName>
    <definedName name="SloupecCisloPol" localSheetId="9">#REF!</definedName>
    <definedName name="SloupecCisloPol" localSheetId="11">#REF!</definedName>
    <definedName name="SloupecCisloPol" localSheetId="14">#REF!</definedName>
    <definedName name="SloupecCisloPol">#REF!</definedName>
    <definedName name="SloupecCH" localSheetId="0">#REF!</definedName>
    <definedName name="SloupecCH">#REF!</definedName>
    <definedName name="SloupecJC" localSheetId="16">#REF!</definedName>
    <definedName name="SloupecJC" localSheetId="13">#REF!</definedName>
    <definedName name="SloupecJC" localSheetId="17">#REF!</definedName>
    <definedName name="SloupecJC" localSheetId="15">#REF!</definedName>
    <definedName name="SloupecJC" localSheetId="12">#REF!</definedName>
    <definedName name="SloupecJC" localSheetId="10">#REF!</definedName>
    <definedName name="SloupecJC" localSheetId="9">#REF!</definedName>
    <definedName name="SloupecJC" localSheetId="11">#REF!</definedName>
    <definedName name="SloupecJC" localSheetId="14">#REF!</definedName>
    <definedName name="SloupecJC">#REF!</definedName>
    <definedName name="SloupecJH" localSheetId="0">#REF!</definedName>
    <definedName name="SloupecJH">#REF!</definedName>
    <definedName name="SloupecMJ" localSheetId="16">#REF!</definedName>
    <definedName name="SloupecMJ" localSheetId="13">#REF!</definedName>
    <definedName name="SloupecMJ" localSheetId="17">#REF!</definedName>
    <definedName name="SloupecMJ" localSheetId="15">#REF!</definedName>
    <definedName name="SloupecMJ" localSheetId="12">#REF!</definedName>
    <definedName name="SloupecMJ" localSheetId="10">#REF!</definedName>
    <definedName name="SloupecMJ" localSheetId="9">#REF!</definedName>
    <definedName name="SloupecMJ" localSheetId="11">#REF!</definedName>
    <definedName name="SloupecMJ" localSheetId="14">#REF!</definedName>
    <definedName name="SloupecMJ">#REF!</definedName>
    <definedName name="SloupecMnozstvi" localSheetId="16">#REF!</definedName>
    <definedName name="SloupecMnozstvi" localSheetId="13">#REF!</definedName>
    <definedName name="SloupecMnozstvi" localSheetId="17">#REF!</definedName>
    <definedName name="SloupecMnozstvi" localSheetId="15">#REF!</definedName>
    <definedName name="SloupecMnozstvi" localSheetId="12">#REF!</definedName>
    <definedName name="SloupecMnozstvi" localSheetId="10">#REF!</definedName>
    <definedName name="SloupecMnozstvi" localSheetId="9">#REF!</definedName>
    <definedName name="SloupecMnozstvi" localSheetId="11">#REF!</definedName>
    <definedName name="SloupecMnozstvi" localSheetId="14">#REF!</definedName>
    <definedName name="SloupecMnozstvi">#REF!</definedName>
    <definedName name="SloupecNazPol" localSheetId="16">#REF!</definedName>
    <definedName name="SloupecNazPol" localSheetId="13">#REF!</definedName>
    <definedName name="SloupecNazPol" localSheetId="17">#REF!</definedName>
    <definedName name="SloupecNazPol" localSheetId="15">#REF!</definedName>
    <definedName name="SloupecNazPol" localSheetId="12">#REF!</definedName>
    <definedName name="SloupecNazPol" localSheetId="10">#REF!</definedName>
    <definedName name="SloupecNazPol" localSheetId="9">#REF!</definedName>
    <definedName name="SloupecNazPol" localSheetId="11">#REF!</definedName>
    <definedName name="SloupecNazPol" localSheetId="14">#REF!</definedName>
    <definedName name="SloupecNazPol">#REF!</definedName>
    <definedName name="SloupecPC" localSheetId="16">#REF!</definedName>
    <definedName name="SloupecPC" localSheetId="13">#REF!</definedName>
    <definedName name="SloupecPC" localSheetId="17">#REF!</definedName>
    <definedName name="SloupecPC" localSheetId="15">#REF!</definedName>
    <definedName name="SloupecPC" localSheetId="12">#REF!</definedName>
    <definedName name="SloupecPC" localSheetId="10">#REF!</definedName>
    <definedName name="SloupecPC" localSheetId="9">#REF!</definedName>
    <definedName name="SloupecPC" localSheetId="11">#REF!</definedName>
    <definedName name="SloupecPC" localSheetId="14">#REF!</definedName>
    <definedName name="SloupecPC">#REF!</definedName>
    <definedName name="soupis_EZS_AKU38" localSheetId="0">#REF!</definedName>
    <definedName name="soupis_EZS_AKU38">#REF!</definedName>
    <definedName name="soupis_EZS_B9501" localSheetId="0">#REF!</definedName>
    <definedName name="soupis_EZS_B9501">#REF!</definedName>
    <definedName name="soupis_EZS_CYH" localSheetId="0">#REF!</definedName>
    <definedName name="soupis_EZS_CYH">#REF!</definedName>
    <definedName name="soupis_EZS_CYKY" localSheetId="0">#REF!</definedName>
    <definedName name="soupis_EZS_CYKY">#REF!</definedName>
    <definedName name="soupis_EZS_ext_SIR" localSheetId="0">#REF!</definedName>
    <definedName name="soupis_EZS_ext_SIR">#REF!</definedName>
    <definedName name="soupis_EZS_GLASS" localSheetId="0">#REF!</definedName>
    <definedName name="soupis_EZS_GLASS">#REF!</definedName>
    <definedName name="soupis_EZS_int_SIR" localSheetId="0">#REF!</definedName>
    <definedName name="soupis_EZS_int_SIR">#REF!</definedName>
    <definedName name="soupis_EZS_J24" localSheetId="0">#REF!</definedName>
    <definedName name="soupis_EZS_J24">#REF!</definedName>
    <definedName name="soupis_EZS_J40" localSheetId="0">#REF!</definedName>
    <definedName name="soupis_EZS_J40">#REF!</definedName>
    <definedName name="soupis_EZS_klavesnice" localSheetId="0">#REF!</definedName>
    <definedName name="soupis_EZS_klavesnice">#REF!</definedName>
    <definedName name="soupis_EZS_koncentrator" localSheetId="0">#REF!</definedName>
    <definedName name="soupis_EZS_koncentrator">#REF!</definedName>
    <definedName name="soupis_EZS_kryt_Z40" localSheetId="0">#REF!</definedName>
    <definedName name="soupis_EZS_kryt_Z40">#REF!</definedName>
    <definedName name="soupis_EZS_MG_dvere" localSheetId="0">#REF!</definedName>
    <definedName name="soupis_EZS_MG_dvere">#REF!</definedName>
    <definedName name="soupis_EZS_MG_vrata" localSheetId="0">#REF!</definedName>
    <definedName name="soupis_EZS_MG_vrata">#REF!</definedName>
    <definedName name="soupis_EZS_PIR_dl_dosah_RX40QZD" localSheetId="0">#REF!</definedName>
    <definedName name="soupis_EZS_PIR_dl_dosah_RX40QZD">#REF!</definedName>
    <definedName name="soupis_EZS_PIR_dual" localSheetId="0">#REF!</definedName>
    <definedName name="soupis_EZS_PIR_dual">#REF!</definedName>
    <definedName name="soupis_EZS_PIR_RX40QZD" localSheetId="0">#REF!</definedName>
    <definedName name="soupis_EZS_PIR_RX40QZD">#REF!</definedName>
    <definedName name="soupis_EZS_signalizace" localSheetId="0">#REF!</definedName>
    <definedName name="soupis_EZS_signalizace">#REF!</definedName>
    <definedName name="soupis_EZS_UTP" localSheetId="0">#REF!</definedName>
    <definedName name="soupis_EZS_UTP">#REF!</definedName>
    <definedName name="soupis_EZS_Zdroj_10A" localSheetId="0">#REF!</definedName>
    <definedName name="soupis_EZS_Zdroj_10A">#REF!</definedName>
    <definedName name="STA_ING_DOD" localSheetId="13">EKV!#REF!</definedName>
    <definedName name="STA_ING_DOD" localSheetId="17">HR!#REF!</definedName>
    <definedName name="STA_ING_DOD" localSheetId="15">JČ!#REF!</definedName>
    <definedName name="STA_ING_DOD" localSheetId="0">#REF!</definedName>
    <definedName name="STA_ING_DOD" localSheetId="12">PZTS!#REF!</definedName>
    <definedName name="STA_ING_DOD" localSheetId="10">SK!#REF!</definedName>
    <definedName name="STA_ING_DOD" localSheetId="11">VDS!#REF!</definedName>
    <definedName name="STA_ING_DOD" localSheetId="14">VT!#REF!</definedName>
    <definedName name="STA_ING_DOD">#REF!</definedName>
    <definedName name="STA_ING_MONT" localSheetId="13">EKV!#REF!</definedName>
    <definedName name="STA_ING_MONT" localSheetId="17">HR!#REF!</definedName>
    <definedName name="STA_ING_MONT" localSheetId="15">JČ!#REF!</definedName>
    <definedName name="STA_ING_MONT" localSheetId="0">#REF!</definedName>
    <definedName name="STA_ING_MONT" localSheetId="12">PZTS!#REF!</definedName>
    <definedName name="STA_ING_MONT" localSheetId="10">SK!#REF!</definedName>
    <definedName name="STA_ING_MONT" localSheetId="11">VDS!#REF!</definedName>
    <definedName name="STA_ING_MONT" localSheetId="14">VT!#REF!</definedName>
    <definedName name="STA_ING_MONT">#REF!</definedName>
    <definedName name="STA_KAB_DOD" localSheetId="13">EKV!#REF!</definedName>
    <definedName name="STA_KAB_DOD" localSheetId="17">HR!#REF!</definedName>
    <definedName name="STA_KAB_DOD" localSheetId="15">JČ!#REF!</definedName>
    <definedName name="STA_KAB_DOD" localSheetId="0">#REF!</definedName>
    <definedName name="STA_KAB_DOD" localSheetId="12">PZTS!#REF!</definedName>
    <definedName name="STA_KAB_DOD" localSheetId="10">SK!#REF!</definedName>
    <definedName name="STA_KAB_DOD" localSheetId="11">VDS!#REF!</definedName>
    <definedName name="STA_KAB_DOD" localSheetId="14">VT!#REF!</definedName>
    <definedName name="STA_KAB_DOD">#REF!</definedName>
    <definedName name="STA_KAB_MONT" localSheetId="13">EKV!#REF!</definedName>
    <definedName name="STA_KAB_MONT" localSheetId="17">HR!#REF!</definedName>
    <definedName name="STA_KAB_MONT" localSheetId="15">JČ!#REF!</definedName>
    <definedName name="STA_KAB_MONT" localSheetId="0">#REF!</definedName>
    <definedName name="STA_KAB_MONT" localSheetId="12">PZTS!#REF!</definedName>
    <definedName name="STA_KAB_MONT" localSheetId="10">SK!#REF!</definedName>
    <definedName name="STA_KAB_MONT" localSheetId="11">VDS!#REF!</definedName>
    <definedName name="STA_KAB_MONT" localSheetId="14">VT!#REF!</definedName>
    <definedName name="STA_KAB_MONT">#REF!</definedName>
    <definedName name="STA_TRASY_DOD" localSheetId="13">EKV!#REF!</definedName>
    <definedName name="STA_TRASY_DOD" localSheetId="17">HR!#REF!</definedName>
    <definedName name="STA_TRASY_DOD" localSheetId="15">JČ!#REF!</definedName>
    <definedName name="STA_TRASY_DOD" localSheetId="0">#REF!</definedName>
    <definedName name="STA_TRASY_DOD" localSheetId="12">PZTS!#REF!</definedName>
    <definedName name="STA_TRASY_DOD" localSheetId="10">SK!#REF!</definedName>
    <definedName name="STA_TRASY_DOD" localSheetId="11">VDS!#REF!</definedName>
    <definedName name="STA_TRASY_DOD" localSheetId="14">VT!#REF!</definedName>
    <definedName name="STA_TRASY_DOD">#REF!</definedName>
    <definedName name="STA_TRASY_MONT" localSheetId="13">EKV!#REF!</definedName>
    <definedName name="STA_TRASY_MONT" localSheetId="17">HR!#REF!</definedName>
    <definedName name="STA_TRASY_MONT" localSheetId="15">JČ!#REF!</definedName>
    <definedName name="STA_TRASY_MONT" localSheetId="0">#REF!</definedName>
    <definedName name="STA_TRASY_MONT" localSheetId="12">PZTS!#REF!</definedName>
    <definedName name="STA_TRASY_MONT" localSheetId="10">SK!#REF!</definedName>
    <definedName name="STA_TRASY_MONT" localSheetId="11">VDS!#REF!</definedName>
    <definedName name="STA_TRASY_MONT" localSheetId="14">VT!#REF!</definedName>
    <definedName name="STA_TRASY_MONT">#REF!</definedName>
    <definedName name="STA_ZAR_DOD" localSheetId="13">EKV!#REF!</definedName>
    <definedName name="STA_ZAR_DOD" localSheetId="17">HR!#REF!</definedName>
    <definedName name="STA_ZAR_DOD" localSheetId="15">JČ!#REF!</definedName>
    <definedName name="STA_ZAR_DOD" localSheetId="0">#REF!</definedName>
    <definedName name="STA_ZAR_DOD" localSheetId="12">PZTS!#REF!</definedName>
    <definedName name="STA_ZAR_DOD" localSheetId="10">SK!#REF!</definedName>
    <definedName name="STA_ZAR_DOD" localSheetId="11">VDS!#REF!</definedName>
    <definedName name="STA_ZAR_DOD" localSheetId="14">VT!#REF!</definedName>
    <definedName name="STA_ZAR_DOD">#REF!</definedName>
    <definedName name="STA_ZAR_MONT" localSheetId="13">EKV!#REF!</definedName>
    <definedName name="STA_ZAR_MONT" localSheetId="17">HR!#REF!</definedName>
    <definedName name="STA_ZAR_MONT" localSheetId="15">JČ!#REF!</definedName>
    <definedName name="STA_ZAR_MONT" localSheetId="0">#REF!</definedName>
    <definedName name="STA_ZAR_MONT" localSheetId="12">PZTS!#REF!</definedName>
    <definedName name="STA_ZAR_MONT" localSheetId="10">SK!#REF!</definedName>
    <definedName name="STA_ZAR_MONT" localSheetId="11">VDS!#REF!</definedName>
    <definedName name="STA_ZAR_MONT" localSheetId="14">VT!#REF!</definedName>
    <definedName name="STA_ZAR_MONT">#REF!</definedName>
    <definedName name="STA_ZAŘ_DOD" localSheetId="13">EKV!#REF!</definedName>
    <definedName name="STA_ZAŘ_DOD" localSheetId="17">HR!#REF!</definedName>
    <definedName name="STA_ZAŘ_DOD" localSheetId="15">JČ!#REF!</definedName>
    <definedName name="STA_ZAŘ_DOD" localSheetId="0">#REF!</definedName>
    <definedName name="STA_ZAŘ_DOD" localSheetId="12">PZTS!#REF!</definedName>
    <definedName name="STA_ZAŘ_DOD" localSheetId="10">SK!#REF!</definedName>
    <definedName name="STA_ZAŘ_DOD" localSheetId="11">VDS!#REF!</definedName>
    <definedName name="STA_ZAŘ_DOD" localSheetId="14">VT!#REF!</definedName>
    <definedName name="STA_ZAŘ_DOD">#REF!</definedName>
    <definedName name="stama" localSheetId="0">#REF!</definedName>
    <definedName name="stama">#REF!</definedName>
    <definedName name="stamat">[2]REKAPITULACE!#REF!</definedName>
    <definedName name="stamo" localSheetId="0">#REF!</definedName>
    <definedName name="stamo">#REF!</definedName>
    <definedName name="stamont">[2]REKAPITULACE!#REF!</definedName>
    <definedName name="telmat" localSheetId="0">#REF!</definedName>
    <definedName name="telmat">#REF!</definedName>
    <definedName name="telmont" localSheetId="0">#REF!</definedName>
    <definedName name="telmont">#REF!</definedName>
    <definedName name="tlfmat">[2]REKAPITULACE!#REF!</definedName>
    <definedName name="tlfmont">[2]REKAPITULACE!#REF!</definedName>
    <definedName name="trasy_mont" localSheetId="0">#REF!</definedName>
    <definedName name="trasy_mont">#REF!</definedName>
    <definedName name="trasymat">[2]REKAPITULACE!$I$3</definedName>
    <definedName name="trasymont">[2]REKAPITULACE!$J$3</definedName>
    <definedName name="tuma" localSheetId="0">#REF!</definedName>
    <definedName name="tuma">#REF!</definedName>
    <definedName name="tumat">[2]REKAPITULACE!#REF!</definedName>
    <definedName name="túmat">[2]REKAPITULACE!#REF!</definedName>
    <definedName name="tumo" localSheetId="0">#REF!</definedName>
    <definedName name="tumo">#REF!</definedName>
    <definedName name="Typ" localSheetId="0">#REF!</definedName>
    <definedName name="Typ">#REF!</definedName>
    <definedName name="uuu" localSheetId="0">#REF!</definedName>
    <definedName name="uuu">#REF!</definedName>
    <definedName name="VRN" localSheetId="0">#REF!</definedName>
    <definedName name="VRN">#REF!</definedName>
    <definedName name="VRNKc" localSheetId="0">#REF!</definedName>
    <definedName name="VRNKc">#REF!</definedName>
    <definedName name="VRNnazev" localSheetId="0">#REF!</definedName>
    <definedName name="VRNnazev">#REF!</definedName>
    <definedName name="VRNproc" localSheetId="0">#REF!</definedName>
    <definedName name="VRNproc">#REF!</definedName>
    <definedName name="VRNzakl" localSheetId="0">#REF!</definedName>
    <definedName name="VRNzakl">#REF!</definedName>
    <definedName name="vsmat">[2]REKAPITULACE!#REF!</definedName>
    <definedName name="vsmont">[2]REKAPITULACE!#REF!</definedName>
    <definedName name="vtma" localSheetId="0">#REF!</definedName>
    <definedName name="vtma">#REF!</definedName>
    <definedName name="vtmo" localSheetId="0">#REF!</definedName>
    <definedName name="vtmo">#REF!</definedName>
    <definedName name="vyp" localSheetId="0">#REF!</definedName>
    <definedName name="vyp">#REF!</definedName>
    <definedName name="Vypracoval">Stavba!$D$14</definedName>
    <definedName name="vyvmat">[2]REKAPITULACE!#REF!</definedName>
    <definedName name="vyvmont">[2]REKAPITULACE!#REF!</definedName>
    <definedName name="wifimat">[2]REKAPITULACE!#REF!</definedName>
    <definedName name="wifimont">[2]REKAPITULACE!#REF!</definedName>
    <definedName name="ww" localSheetId="0">#REF!</definedName>
    <definedName name="ww">#REF!</definedName>
    <definedName name="Z_B7E7C763_C459_487D_8ABA_5CFDDFBD5A84_.wvu.Cols" localSheetId="2" hidden="1">Stavba!$A:$A</definedName>
    <definedName name="Z_B7E7C763_C459_487D_8ABA_5CFDDFBD5A84_.wvu.PrintArea" localSheetId="2" hidden="1">Stavba!$B$1:$J$36</definedName>
    <definedName name="Zakazka" localSheetId="0">#REF!</definedName>
    <definedName name="Zakazka">#REF!</definedName>
    <definedName name="Zaklad22" localSheetId="0">#REF!</definedName>
    <definedName name="Zaklad22">#REF!</definedName>
    <definedName name="Zaklad5" localSheetId="0">#REF!</definedName>
    <definedName name="Zaklad5">#REF!</definedName>
    <definedName name="ZakladDPHSni" localSheetId="0">[4]Stavba!$G$23</definedName>
    <definedName name="ZakladDPHSni">Stavba!$G$23</definedName>
    <definedName name="ZakladDPHSniVypocet" localSheetId="2">Stavba!$F$42</definedName>
    <definedName name="ZakladDPHZakl" localSheetId="0">[4]Stavba!$G$25</definedName>
    <definedName name="ZakladDPHZakl">Stavba!$G$25</definedName>
    <definedName name="ZakladDPHZaklVypocet" localSheetId="2">Stavba!$G$42</definedName>
    <definedName name="ZaObjednatele">Stavba!$G$34</definedName>
    <definedName name="Zaokrouhleni">Stavba!$G$27</definedName>
    <definedName name="ZAR_EPS" localSheetId="13">EKV!#REF!</definedName>
    <definedName name="ZAR_EPS" localSheetId="17">HR!#REF!</definedName>
    <definedName name="ZAR_EPS" localSheetId="15">JČ!#REF!</definedName>
    <definedName name="ZAR_EPS" localSheetId="0">#REF!</definedName>
    <definedName name="ZAR_EPS" localSheetId="12">PZTS!#REF!</definedName>
    <definedName name="ZAR_EPS" localSheetId="10">SK!#REF!</definedName>
    <definedName name="ZAR_EPS" localSheetId="11">VDS!#REF!</definedName>
    <definedName name="ZAR_EPS" localSheetId="14">VT!#REF!</definedName>
    <definedName name="ZAR_EPS">#REF!</definedName>
    <definedName name="ZAREPS" localSheetId="13">EKV!#REF!</definedName>
    <definedName name="ZAREPS" localSheetId="17">HR!#REF!</definedName>
    <definedName name="ZAREPS" localSheetId="15">JČ!#REF!</definedName>
    <definedName name="ZAREPS" localSheetId="0">#REF!</definedName>
    <definedName name="ZAREPS" localSheetId="12">PZTS!#REF!</definedName>
    <definedName name="ZAREPS" localSheetId="10">SK!#REF!</definedName>
    <definedName name="ZAREPS" localSheetId="11">VDS!#REF!</definedName>
    <definedName name="ZAREPS" localSheetId="14">VT!#REF!</definedName>
    <definedName name="ZAREPS">#REF!</definedName>
    <definedName name="zavm">[2]REKAPITULACE!#REF!</definedName>
    <definedName name="zavmo">[2]REKAPITULACE!#REF!</definedName>
    <definedName name="ZaZhotovitele">Stavba!$D$34</definedName>
    <definedName name="Zhotovitel" localSheetId="16">#REF!</definedName>
    <definedName name="Zhotovitel" localSheetId="13">#REF!</definedName>
    <definedName name="Zhotovitel" localSheetId="17">#REF!</definedName>
    <definedName name="Zhotovitel" localSheetId="15">#REF!</definedName>
    <definedName name="Zhotovitel" localSheetId="12">#REF!</definedName>
    <definedName name="Zhotovitel" localSheetId="10">#REF!</definedName>
    <definedName name="Zhotovitel" localSheetId="9">#REF!</definedName>
    <definedName name="Zhotovitel" localSheetId="11">#REF!</definedName>
    <definedName name="Zhotovitel" localSheetId="14">#REF!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6" i="16" l="1"/>
  <c r="C12" i="16"/>
  <c r="C8" i="16"/>
  <c r="C7" i="16"/>
  <c r="C6" i="16"/>
  <c r="C5" i="16"/>
  <c r="B17" i="29"/>
  <c r="C17" i="29" s="1"/>
  <c r="B16" i="29"/>
  <c r="C16" i="29" s="1"/>
  <c r="B14" i="29"/>
  <c r="C14" i="29" l="1"/>
  <c r="F43" i="17" l="1"/>
  <c r="G75" i="26" l="1"/>
  <c r="K64" i="26"/>
  <c r="J64" i="26"/>
  <c r="H64" i="26"/>
  <c r="J62" i="26"/>
  <c r="K62" i="26" s="1"/>
  <c r="H62" i="26"/>
  <c r="J61" i="26"/>
  <c r="H61" i="26"/>
  <c r="J60" i="26"/>
  <c r="K60" i="26" s="1"/>
  <c r="H60" i="26"/>
  <c r="J52" i="26"/>
  <c r="K52" i="26" s="1"/>
  <c r="K50" i="26" s="1"/>
  <c r="H52" i="26"/>
  <c r="J48" i="26"/>
  <c r="K48" i="26" s="1"/>
  <c r="H48" i="26"/>
  <c r="J46" i="26"/>
  <c r="K46" i="26" s="1"/>
  <c r="H46" i="26"/>
  <c r="J45" i="26"/>
  <c r="H45" i="26"/>
  <c r="K44" i="26"/>
  <c r="J44" i="26"/>
  <c r="H44" i="26"/>
  <c r="J36" i="26"/>
  <c r="K36" i="26" s="1"/>
  <c r="H36" i="26"/>
  <c r="J35" i="26"/>
  <c r="K35" i="26" s="1"/>
  <c r="J30" i="26"/>
  <c r="K30" i="26" s="1"/>
  <c r="H30" i="26"/>
  <c r="J28" i="26"/>
  <c r="K28" i="26" s="1"/>
  <c r="H28" i="26"/>
  <c r="J27" i="26"/>
  <c r="K27" i="26" s="1"/>
  <c r="H27" i="26"/>
  <c r="J26" i="26"/>
  <c r="K26" i="26" s="1"/>
  <c r="H26" i="26"/>
  <c r="J20" i="26"/>
  <c r="K20" i="26" s="1"/>
  <c r="H20" i="26"/>
  <c r="J17" i="26"/>
  <c r="K17" i="26" s="1"/>
  <c r="H17" i="26"/>
  <c r="K15" i="26"/>
  <c r="J15" i="26"/>
  <c r="H15" i="26"/>
  <c r="J14" i="26"/>
  <c r="K14" i="26" s="1"/>
  <c r="H14" i="26"/>
  <c r="J13" i="26"/>
  <c r="K13" i="26" s="1"/>
  <c r="H13" i="26"/>
  <c r="J5" i="26"/>
  <c r="J75" i="26" s="1"/>
  <c r="H5" i="26"/>
  <c r="H75" i="26" s="1"/>
  <c r="K34" i="26" l="1"/>
  <c r="K19" i="26"/>
  <c r="K75" i="26"/>
  <c r="K5" i="26"/>
  <c r="K4" i="26" s="1"/>
  <c r="E42" i="17" l="1"/>
  <c r="G44" i="17" s="1"/>
  <c r="F38" i="17"/>
  <c r="E37" i="17"/>
  <c r="F33" i="17"/>
  <c r="E32" i="17"/>
  <c r="F28" i="17"/>
  <c r="E27" i="17"/>
  <c r="F23" i="17"/>
  <c r="E22" i="17"/>
  <c r="F18" i="17"/>
  <c r="E17" i="17"/>
  <c r="F13" i="17"/>
  <c r="E12" i="17"/>
  <c r="F8" i="17"/>
  <c r="E7" i="17"/>
  <c r="G9" i="17" s="1"/>
  <c r="H49" i="25"/>
  <c r="F49" i="25"/>
  <c r="H48" i="25"/>
  <c r="F48" i="25"/>
  <c r="H47" i="25"/>
  <c r="F47" i="25"/>
  <c r="H46" i="25"/>
  <c r="F46" i="25"/>
  <c r="H45" i="25"/>
  <c r="F45" i="25"/>
  <c r="H44" i="25"/>
  <c r="F44" i="25"/>
  <c r="H43" i="25"/>
  <c r="F43" i="25"/>
  <c r="H42" i="25"/>
  <c r="F42" i="25"/>
  <c r="H41" i="25"/>
  <c r="F41" i="25"/>
  <c r="H40" i="25"/>
  <c r="F40" i="25"/>
  <c r="H39" i="25"/>
  <c r="F39" i="25"/>
  <c r="H38" i="25"/>
  <c r="F38" i="25"/>
  <c r="H37" i="25"/>
  <c r="F37" i="25"/>
  <c r="H36" i="25"/>
  <c r="F36" i="25"/>
  <c r="H35" i="25"/>
  <c r="F35" i="25"/>
  <c r="H34" i="25"/>
  <c r="F34" i="25"/>
  <c r="H33" i="25"/>
  <c r="F33" i="25"/>
  <c r="H32" i="25"/>
  <c r="F32" i="25"/>
  <c r="H31" i="25"/>
  <c r="F31" i="25"/>
  <c r="H30" i="25"/>
  <c r="F30" i="25"/>
  <c r="H29" i="25"/>
  <c r="F29" i="25"/>
  <c r="H28" i="25"/>
  <c r="F28" i="25"/>
  <c r="H27" i="25"/>
  <c r="F27" i="25"/>
  <c r="H26" i="25"/>
  <c r="F26" i="25"/>
  <c r="H25" i="25"/>
  <c r="F25" i="25"/>
  <c r="H24" i="25"/>
  <c r="F24" i="25"/>
  <c r="H23" i="25"/>
  <c r="F23" i="25"/>
  <c r="H22" i="25"/>
  <c r="F22" i="25"/>
  <c r="H21" i="25"/>
  <c r="F21" i="25"/>
  <c r="H20" i="25"/>
  <c r="F20" i="25"/>
  <c r="H19" i="25"/>
  <c r="F19" i="25"/>
  <c r="H18" i="25"/>
  <c r="F18" i="25"/>
  <c r="H17" i="25"/>
  <c r="F17" i="25"/>
  <c r="H16" i="25"/>
  <c r="F16" i="25"/>
  <c r="H15" i="25"/>
  <c r="F15" i="25"/>
  <c r="H14" i="25"/>
  <c r="F14" i="25"/>
  <c r="H13" i="25"/>
  <c r="F13" i="25"/>
  <c r="H12" i="25"/>
  <c r="F12" i="25"/>
  <c r="H11" i="25"/>
  <c r="F11" i="25"/>
  <c r="H10" i="25"/>
  <c r="F10" i="25"/>
  <c r="F52" i="25" s="1"/>
  <c r="H9" i="25"/>
  <c r="H53" i="25" s="1"/>
  <c r="H55" i="25" s="1"/>
  <c r="F9" i="25"/>
  <c r="H23" i="24"/>
  <c r="F23" i="24"/>
  <c r="H22" i="24"/>
  <c r="F22" i="24"/>
  <c r="H21" i="24"/>
  <c r="F21" i="24"/>
  <c r="H20" i="24"/>
  <c r="F20" i="24"/>
  <c r="H19" i="24"/>
  <c r="F19" i="24"/>
  <c r="H18" i="24"/>
  <c r="F18" i="24"/>
  <c r="H17" i="24"/>
  <c r="F17" i="24"/>
  <c r="H16" i="24"/>
  <c r="F16" i="24"/>
  <c r="H15" i="24"/>
  <c r="F15" i="24"/>
  <c r="H14" i="24"/>
  <c r="F14" i="24"/>
  <c r="H13" i="24"/>
  <c r="F13" i="24"/>
  <c r="H12" i="24"/>
  <c r="F12" i="24"/>
  <c r="H11" i="24"/>
  <c r="F11" i="24"/>
  <c r="H10" i="24"/>
  <c r="F10" i="24"/>
  <c r="H9" i="24"/>
  <c r="H26" i="24" s="1"/>
  <c r="F9" i="24"/>
  <c r="F25" i="24" s="1"/>
  <c r="H30" i="23"/>
  <c r="F30" i="23"/>
  <c r="H29" i="23"/>
  <c r="F29" i="23"/>
  <c r="H28" i="23"/>
  <c r="F28" i="23"/>
  <c r="H27" i="23"/>
  <c r="F27" i="23"/>
  <c r="H26" i="23"/>
  <c r="F26" i="23"/>
  <c r="H25" i="23"/>
  <c r="F25" i="23"/>
  <c r="H24" i="23"/>
  <c r="F24" i="23"/>
  <c r="H23" i="23"/>
  <c r="F23" i="23"/>
  <c r="H22" i="23"/>
  <c r="F22" i="23"/>
  <c r="H21" i="23"/>
  <c r="F21" i="23"/>
  <c r="H20" i="23"/>
  <c r="F20" i="23"/>
  <c r="H19" i="23"/>
  <c r="F19" i="23"/>
  <c r="H18" i="23"/>
  <c r="F18" i="23"/>
  <c r="H17" i="23"/>
  <c r="F17" i="23"/>
  <c r="H16" i="23"/>
  <c r="F16" i="23"/>
  <c r="H15" i="23"/>
  <c r="F15" i="23"/>
  <c r="H14" i="23"/>
  <c r="F14" i="23"/>
  <c r="H13" i="23"/>
  <c r="F13" i="23"/>
  <c r="H12" i="23"/>
  <c r="F12" i="23"/>
  <c r="H11" i="23"/>
  <c r="F11" i="23"/>
  <c r="H10" i="23"/>
  <c r="H34" i="23" s="1"/>
  <c r="F10" i="23"/>
  <c r="F33" i="23" s="1"/>
  <c r="H46" i="22"/>
  <c r="F46" i="22"/>
  <c r="H45" i="22"/>
  <c r="F45" i="22"/>
  <c r="H44" i="22"/>
  <c r="F44" i="22"/>
  <c r="H43" i="22"/>
  <c r="F43" i="22"/>
  <c r="H42" i="22"/>
  <c r="F42" i="22"/>
  <c r="H41" i="22"/>
  <c r="F41" i="22"/>
  <c r="H40" i="22"/>
  <c r="F40" i="22"/>
  <c r="H39" i="22"/>
  <c r="F39" i="22"/>
  <c r="H38" i="22"/>
  <c r="F38" i="22"/>
  <c r="H37" i="22"/>
  <c r="F37" i="22"/>
  <c r="H36" i="22"/>
  <c r="F36" i="22"/>
  <c r="H35" i="22"/>
  <c r="F35" i="22"/>
  <c r="H34" i="22"/>
  <c r="F34" i="22"/>
  <c r="H33" i="22"/>
  <c r="F33" i="22"/>
  <c r="H32" i="22"/>
  <c r="F32" i="22"/>
  <c r="H31" i="22"/>
  <c r="F31" i="22"/>
  <c r="H30" i="22"/>
  <c r="F30" i="22"/>
  <c r="H29" i="22"/>
  <c r="F29" i="22"/>
  <c r="H28" i="22"/>
  <c r="F28" i="22"/>
  <c r="H27" i="22"/>
  <c r="F27" i="22"/>
  <c r="H26" i="22"/>
  <c r="F26" i="22"/>
  <c r="H25" i="22"/>
  <c r="F25" i="22"/>
  <c r="H24" i="22"/>
  <c r="F24" i="22"/>
  <c r="H23" i="22"/>
  <c r="F23" i="22"/>
  <c r="H22" i="22"/>
  <c r="F22" i="22"/>
  <c r="H21" i="22"/>
  <c r="F21" i="22"/>
  <c r="H20" i="22"/>
  <c r="F20" i="22"/>
  <c r="H19" i="22"/>
  <c r="F19" i="22"/>
  <c r="H18" i="22"/>
  <c r="F18" i="22"/>
  <c r="H17" i="22"/>
  <c r="F17" i="22"/>
  <c r="H16" i="22"/>
  <c r="F16" i="22"/>
  <c r="H15" i="22"/>
  <c r="F15" i="22"/>
  <c r="H14" i="22"/>
  <c r="F14" i="22"/>
  <c r="H13" i="22"/>
  <c r="F13" i="22"/>
  <c r="H12" i="22"/>
  <c r="F12" i="22"/>
  <c r="F49" i="22" s="1"/>
  <c r="H11" i="22"/>
  <c r="F11" i="22"/>
  <c r="H10" i="22"/>
  <c r="H50" i="22" s="1"/>
  <c r="H52" i="22" s="1"/>
  <c r="F10" i="22"/>
  <c r="H50" i="21"/>
  <c r="F50" i="21"/>
  <c r="H49" i="21"/>
  <c r="F49" i="21"/>
  <c r="H48" i="21"/>
  <c r="F48" i="21"/>
  <c r="H47" i="21"/>
  <c r="F47" i="21"/>
  <c r="H46" i="21"/>
  <c r="F46" i="21"/>
  <c r="H45" i="21"/>
  <c r="F45" i="21"/>
  <c r="H44" i="21"/>
  <c r="F44" i="21"/>
  <c r="H43" i="21"/>
  <c r="F43" i="21"/>
  <c r="H42" i="21"/>
  <c r="F42" i="21"/>
  <c r="H41" i="21"/>
  <c r="F41" i="21"/>
  <c r="H40" i="21"/>
  <c r="F40" i="21"/>
  <c r="H39" i="21"/>
  <c r="F39" i="21"/>
  <c r="H38" i="21"/>
  <c r="F38" i="21"/>
  <c r="H37" i="21"/>
  <c r="F37" i="21"/>
  <c r="H36" i="21"/>
  <c r="F36" i="21"/>
  <c r="H35" i="21"/>
  <c r="F35" i="21"/>
  <c r="H34" i="21"/>
  <c r="F34" i="21"/>
  <c r="H33" i="21"/>
  <c r="F33" i="21"/>
  <c r="H32" i="21"/>
  <c r="F32" i="21"/>
  <c r="H31" i="21"/>
  <c r="F31" i="21"/>
  <c r="H30" i="21"/>
  <c r="F30" i="21"/>
  <c r="H29" i="21"/>
  <c r="F29" i="21"/>
  <c r="H28" i="21"/>
  <c r="F28" i="21"/>
  <c r="H27" i="21"/>
  <c r="F27" i="21"/>
  <c r="H26" i="21"/>
  <c r="F26" i="21"/>
  <c r="H25" i="21"/>
  <c r="F25" i="21"/>
  <c r="H24" i="21"/>
  <c r="F24" i="21"/>
  <c r="H23" i="21"/>
  <c r="F23" i="21"/>
  <c r="H22" i="21"/>
  <c r="F22" i="21"/>
  <c r="H21" i="21"/>
  <c r="F21" i="21"/>
  <c r="H20" i="21"/>
  <c r="F20" i="21"/>
  <c r="H19" i="21"/>
  <c r="F19" i="21"/>
  <c r="H18" i="21"/>
  <c r="F18" i="21"/>
  <c r="H17" i="21"/>
  <c r="F17" i="21"/>
  <c r="H16" i="21"/>
  <c r="H54" i="21" s="1"/>
  <c r="H56" i="21" s="1"/>
  <c r="F16" i="21"/>
  <c r="H15" i="21"/>
  <c r="F15" i="21"/>
  <c r="H14" i="21"/>
  <c r="F14" i="21"/>
  <c r="H13" i="21"/>
  <c r="F13" i="21"/>
  <c r="H12" i="21"/>
  <c r="F12" i="21"/>
  <c r="H11" i="21"/>
  <c r="F11" i="21"/>
  <c r="H10" i="21"/>
  <c r="F10" i="21"/>
  <c r="F53" i="21" s="1"/>
  <c r="H53" i="20"/>
  <c r="F53" i="20"/>
  <c r="H52" i="20"/>
  <c r="F52" i="20"/>
  <c r="H51" i="20"/>
  <c r="F51" i="20"/>
  <c r="H50" i="20"/>
  <c r="F50" i="20"/>
  <c r="H49" i="20"/>
  <c r="F49" i="20"/>
  <c r="H48" i="20"/>
  <c r="F48" i="20"/>
  <c r="H47" i="20"/>
  <c r="F47" i="20"/>
  <c r="H46" i="20"/>
  <c r="F46" i="20"/>
  <c r="H45" i="20"/>
  <c r="F45" i="20"/>
  <c r="H44" i="20"/>
  <c r="F44" i="20"/>
  <c r="H43" i="20"/>
  <c r="F43" i="20"/>
  <c r="H42" i="20"/>
  <c r="F42" i="20"/>
  <c r="H41" i="20"/>
  <c r="F41" i="20"/>
  <c r="H40" i="20"/>
  <c r="F40" i="20"/>
  <c r="H39" i="20"/>
  <c r="F39" i="20"/>
  <c r="H38" i="20"/>
  <c r="F38" i="20"/>
  <c r="H37" i="20"/>
  <c r="F37" i="20"/>
  <c r="H36" i="20"/>
  <c r="F36" i="20"/>
  <c r="H35" i="20"/>
  <c r="F35" i="20"/>
  <c r="H34" i="20"/>
  <c r="F34" i="20"/>
  <c r="H33" i="20"/>
  <c r="F33" i="20"/>
  <c r="H32" i="20"/>
  <c r="F32" i="20"/>
  <c r="H31" i="20"/>
  <c r="F31" i="20"/>
  <c r="H30" i="20"/>
  <c r="F30" i="20"/>
  <c r="H29" i="20"/>
  <c r="F29" i="20"/>
  <c r="H28" i="20"/>
  <c r="F28" i="20"/>
  <c r="H27" i="20"/>
  <c r="F27" i="20"/>
  <c r="H26" i="20"/>
  <c r="F26" i="20"/>
  <c r="H25" i="20"/>
  <c r="F25" i="20"/>
  <c r="H24" i="20"/>
  <c r="F24" i="20"/>
  <c r="H23" i="20"/>
  <c r="F23" i="20"/>
  <c r="H22" i="20"/>
  <c r="F22" i="20"/>
  <c r="H21" i="20"/>
  <c r="F21" i="20"/>
  <c r="H20" i="20"/>
  <c r="F20" i="20"/>
  <c r="H19" i="20"/>
  <c r="F19" i="20"/>
  <c r="H18" i="20"/>
  <c r="F18" i="20"/>
  <c r="H17" i="20"/>
  <c r="F17" i="20"/>
  <c r="H16" i="20"/>
  <c r="F16" i="20"/>
  <c r="H15" i="20"/>
  <c r="F15" i="20"/>
  <c r="H14" i="20"/>
  <c r="F14" i="20"/>
  <c r="H13" i="20"/>
  <c r="F13" i="20"/>
  <c r="H12" i="20"/>
  <c r="F12" i="20"/>
  <c r="F56" i="20" s="1"/>
  <c r="H11" i="20"/>
  <c r="H57" i="20" s="1"/>
  <c r="F11" i="20"/>
  <c r="H10" i="20"/>
  <c r="F10" i="20"/>
  <c r="H37" i="19"/>
  <c r="F37" i="19"/>
  <c r="H36" i="19"/>
  <c r="F36" i="19"/>
  <c r="H35" i="19"/>
  <c r="F35" i="19"/>
  <c r="H34" i="19"/>
  <c r="F34" i="19"/>
  <c r="H33" i="19"/>
  <c r="F33" i="19"/>
  <c r="H32" i="19"/>
  <c r="F32" i="19"/>
  <c r="H31" i="19"/>
  <c r="F31" i="19"/>
  <c r="H30" i="19"/>
  <c r="F30" i="19"/>
  <c r="H29" i="19"/>
  <c r="F29" i="19"/>
  <c r="H28" i="19"/>
  <c r="F28" i="19"/>
  <c r="H27" i="19"/>
  <c r="F27" i="19"/>
  <c r="H26" i="19"/>
  <c r="F26" i="19"/>
  <c r="H25" i="19"/>
  <c r="F25" i="19"/>
  <c r="H24" i="19"/>
  <c r="F24" i="19"/>
  <c r="H23" i="19"/>
  <c r="F23" i="19"/>
  <c r="H22" i="19"/>
  <c r="F22" i="19"/>
  <c r="H21" i="19"/>
  <c r="F21" i="19"/>
  <c r="H20" i="19"/>
  <c r="F20" i="19"/>
  <c r="H19" i="19"/>
  <c r="F19" i="19"/>
  <c r="H18" i="19"/>
  <c r="F18" i="19"/>
  <c r="H17" i="19"/>
  <c r="F17" i="19"/>
  <c r="H16" i="19"/>
  <c r="F16" i="19"/>
  <c r="H15" i="19"/>
  <c r="F15" i="19"/>
  <c r="H14" i="19"/>
  <c r="F14" i="19"/>
  <c r="H13" i="19"/>
  <c r="F13" i="19"/>
  <c r="H12" i="19"/>
  <c r="F12" i="19"/>
  <c r="H11" i="19"/>
  <c r="F11" i="19"/>
  <c r="H10" i="19"/>
  <c r="H41" i="19" s="1"/>
  <c r="F10" i="19"/>
  <c r="F40" i="19" s="1"/>
  <c r="H49" i="18"/>
  <c r="F49" i="18"/>
  <c r="H48" i="18"/>
  <c r="F48" i="18"/>
  <c r="H47" i="18"/>
  <c r="F47" i="18"/>
  <c r="H46" i="18"/>
  <c r="F46" i="18"/>
  <c r="H45" i="18"/>
  <c r="F45" i="18"/>
  <c r="H44" i="18"/>
  <c r="F44" i="18"/>
  <c r="H43" i="18"/>
  <c r="F43" i="18"/>
  <c r="H42" i="18"/>
  <c r="F42" i="18"/>
  <c r="H41" i="18"/>
  <c r="F41" i="18"/>
  <c r="H40" i="18"/>
  <c r="F40" i="18"/>
  <c r="H39" i="18"/>
  <c r="F39" i="18"/>
  <c r="H38" i="18"/>
  <c r="F38" i="18"/>
  <c r="H37" i="18"/>
  <c r="F37" i="18"/>
  <c r="H36" i="18"/>
  <c r="F36" i="18"/>
  <c r="H35" i="18"/>
  <c r="F35" i="18"/>
  <c r="H34" i="18"/>
  <c r="F34" i="18"/>
  <c r="H33" i="18"/>
  <c r="F33" i="18"/>
  <c r="H32" i="18"/>
  <c r="F32" i="18"/>
  <c r="H31" i="18"/>
  <c r="F31" i="18"/>
  <c r="H30" i="18"/>
  <c r="F30" i="18"/>
  <c r="H29" i="18"/>
  <c r="F29" i="18"/>
  <c r="H28" i="18"/>
  <c r="F28" i="18"/>
  <c r="H27" i="18"/>
  <c r="F27" i="18"/>
  <c r="H26" i="18"/>
  <c r="F26" i="18"/>
  <c r="H25" i="18"/>
  <c r="F25" i="18"/>
  <c r="H24" i="18"/>
  <c r="F24" i="18"/>
  <c r="H23" i="18"/>
  <c r="F23" i="18"/>
  <c r="H22" i="18"/>
  <c r="F22" i="18"/>
  <c r="H21" i="18"/>
  <c r="F21" i="18"/>
  <c r="H20" i="18"/>
  <c r="F20" i="18"/>
  <c r="H19" i="18"/>
  <c r="F19" i="18"/>
  <c r="H18" i="18"/>
  <c r="F18" i="18"/>
  <c r="H17" i="18"/>
  <c r="F17" i="18"/>
  <c r="H16" i="18"/>
  <c r="F16" i="18"/>
  <c r="H15" i="18"/>
  <c r="F15" i="18"/>
  <c r="H14" i="18"/>
  <c r="F14" i="18"/>
  <c r="H13" i="18"/>
  <c r="F13" i="18"/>
  <c r="H12" i="18"/>
  <c r="F12" i="18"/>
  <c r="H11" i="18"/>
  <c r="F11" i="18"/>
  <c r="H10" i="18"/>
  <c r="F10" i="18"/>
  <c r="F52" i="18" s="1"/>
  <c r="H9" i="18"/>
  <c r="H53" i="18" s="1"/>
  <c r="H55" i="18" s="1"/>
  <c r="F9" i="18"/>
  <c r="G19" i="17"/>
  <c r="G14" i="17"/>
  <c r="C17" i="16"/>
  <c r="C13" i="16"/>
  <c r="C9" i="16"/>
  <c r="G124" i="15"/>
  <c r="G123" i="15"/>
  <c r="G122" i="15"/>
  <c r="G121" i="15"/>
  <c r="G120" i="15"/>
  <c r="G119" i="15"/>
  <c r="G126" i="15" s="1"/>
  <c r="D128" i="15" s="1"/>
  <c r="G111" i="15"/>
  <c r="G110" i="15"/>
  <c r="G109" i="15"/>
  <c r="G108" i="15"/>
  <c r="G107" i="15"/>
  <c r="G106" i="15"/>
  <c r="G105" i="15"/>
  <c r="G104" i="15"/>
  <c r="G103" i="15"/>
  <c r="G113" i="15" s="1"/>
  <c r="D115" i="15" s="1"/>
  <c r="G102" i="15"/>
  <c r="G94" i="15"/>
  <c r="G93" i="15"/>
  <c r="G92" i="15"/>
  <c r="G91" i="15"/>
  <c r="G90" i="15"/>
  <c r="G89" i="15"/>
  <c r="G88" i="15"/>
  <c r="G87" i="15"/>
  <c r="G86" i="15"/>
  <c r="G85" i="15"/>
  <c r="G84" i="15"/>
  <c r="G83" i="15"/>
  <c r="G82" i="15"/>
  <c r="G81" i="15"/>
  <c r="G80" i="15"/>
  <c r="G79" i="15"/>
  <c r="G78" i="15"/>
  <c r="G77" i="15"/>
  <c r="G76" i="15"/>
  <c r="G75" i="15"/>
  <c r="G74" i="15"/>
  <c r="G73" i="15"/>
  <c r="G72" i="15"/>
  <c r="G71" i="15"/>
  <c r="G70" i="15"/>
  <c r="G69" i="15"/>
  <c r="G68" i="15"/>
  <c r="G67" i="15"/>
  <c r="G66" i="15"/>
  <c r="G65" i="15"/>
  <c r="G96" i="15" s="1"/>
  <c r="D98" i="15" s="1"/>
  <c r="G56" i="15"/>
  <c r="G57" i="15" s="1"/>
  <c r="G47" i="15"/>
  <c r="G46" i="15"/>
  <c r="G45" i="15"/>
  <c r="G44" i="15"/>
  <c r="G43" i="15"/>
  <c r="G42" i="15"/>
  <c r="G41" i="15"/>
  <c r="G40" i="15"/>
  <c r="G48" i="15" s="1"/>
  <c r="G50" i="15" s="1"/>
  <c r="D52" i="15" s="1"/>
  <c r="G31" i="15"/>
  <c r="G30" i="15"/>
  <c r="G29" i="15"/>
  <c r="G28" i="15"/>
  <c r="G27" i="15"/>
  <c r="G26" i="15"/>
  <c r="G25" i="15"/>
  <c r="G24" i="15"/>
  <c r="G23" i="15"/>
  <c r="G22" i="15"/>
  <c r="G21" i="15"/>
  <c r="G20" i="15"/>
  <c r="G19" i="15"/>
  <c r="G18" i="15"/>
  <c r="G17" i="15"/>
  <c r="G16" i="15"/>
  <c r="G15" i="15"/>
  <c r="G14" i="15"/>
  <c r="G13" i="15"/>
  <c r="G12" i="15"/>
  <c r="G11" i="15"/>
  <c r="G10" i="15"/>
  <c r="G9" i="15"/>
  <c r="G8" i="15"/>
  <c r="G7" i="15"/>
  <c r="G6" i="15"/>
  <c r="G5" i="15"/>
  <c r="G4" i="15"/>
  <c r="G32" i="15" s="1"/>
  <c r="G3" i="15"/>
  <c r="G9" i="12"/>
  <c r="M9" i="12" s="1"/>
  <c r="I9" i="12"/>
  <c r="K9" i="12"/>
  <c r="O9" i="12"/>
  <c r="Q9" i="12"/>
  <c r="V9" i="12"/>
  <c r="G10" i="12"/>
  <c r="M10" i="12" s="1"/>
  <c r="I10" i="12"/>
  <c r="K10" i="12"/>
  <c r="O10" i="12"/>
  <c r="Q10" i="12"/>
  <c r="V10" i="12"/>
  <c r="G12" i="12"/>
  <c r="M12" i="12" s="1"/>
  <c r="I12" i="12"/>
  <c r="K12" i="12"/>
  <c r="O12" i="12"/>
  <c r="Q12" i="12"/>
  <c r="V12" i="12"/>
  <c r="G14" i="12"/>
  <c r="M14" i="12" s="1"/>
  <c r="I14" i="12"/>
  <c r="K14" i="12"/>
  <c r="O14" i="12"/>
  <c r="Q14" i="12"/>
  <c r="V14" i="12"/>
  <c r="G16" i="12"/>
  <c r="G8" i="12" s="1"/>
  <c r="I16" i="12"/>
  <c r="K16" i="12"/>
  <c r="O16" i="12"/>
  <c r="Q16" i="12"/>
  <c r="V16" i="12"/>
  <c r="G18" i="12"/>
  <c r="M18" i="12" s="1"/>
  <c r="I18" i="12"/>
  <c r="K18" i="12"/>
  <c r="O18" i="12"/>
  <c r="Q18" i="12"/>
  <c r="V18" i="12"/>
  <c r="G19" i="12"/>
  <c r="M19" i="12" s="1"/>
  <c r="I19" i="12"/>
  <c r="K19" i="12"/>
  <c r="O19" i="12"/>
  <c r="Q19" i="12"/>
  <c r="V19" i="12"/>
  <c r="G20" i="12"/>
  <c r="M20" i="12" s="1"/>
  <c r="I20" i="12"/>
  <c r="K20" i="12"/>
  <c r="O20" i="12"/>
  <c r="Q20" i="12"/>
  <c r="V20" i="12"/>
  <c r="G22" i="12"/>
  <c r="M22" i="12" s="1"/>
  <c r="I22" i="12"/>
  <c r="K22" i="12"/>
  <c r="O22" i="12"/>
  <c r="Q22" i="12"/>
  <c r="V22" i="12"/>
  <c r="G24" i="12"/>
  <c r="M24" i="12" s="1"/>
  <c r="I24" i="12"/>
  <c r="K24" i="12"/>
  <c r="O24" i="12"/>
  <c r="Q24" i="12"/>
  <c r="V24" i="12"/>
  <c r="G30" i="12"/>
  <c r="M30" i="12" s="1"/>
  <c r="I30" i="12"/>
  <c r="K30" i="12"/>
  <c r="O30" i="12"/>
  <c r="Q30" i="12"/>
  <c r="V30" i="12"/>
  <c r="G31" i="12"/>
  <c r="M31" i="12" s="1"/>
  <c r="I31" i="12"/>
  <c r="K31" i="12"/>
  <c r="O31" i="12"/>
  <c r="Q31" i="12"/>
  <c r="V31" i="12"/>
  <c r="G32" i="12"/>
  <c r="M32" i="12" s="1"/>
  <c r="I32" i="12"/>
  <c r="K32" i="12"/>
  <c r="O32" i="12"/>
  <c r="Q32" i="12"/>
  <c r="V32" i="12"/>
  <c r="G33" i="12"/>
  <c r="M33" i="12" s="1"/>
  <c r="I33" i="12"/>
  <c r="K33" i="12"/>
  <c r="O33" i="12"/>
  <c r="Q33" i="12"/>
  <c r="V33" i="12"/>
  <c r="G35" i="12"/>
  <c r="M35" i="12" s="1"/>
  <c r="I35" i="12"/>
  <c r="K35" i="12"/>
  <c r="O35" i="12"/>
  <c r="Q35" i="12"/>
  <c r="V35" i="12"/>
  <c r="G37" i="12"/>
  <c r="M37" i="12" s="1"/>
  <c r="I37" i="12"/>
  <c r="K37" i="12"/>
  <c r="O37" i="12"/>
  <c r="Q37" i="12"/>
  <c r="V37" i="12"/>
  <c r="G39" i="12"/>
  <c r="I51" i="1" s="1"/>
  <c r="I39" i="12"/>
  <c r="O39" i="12"/>
  <c r="Q39" i="12"/>
  <c r="G40" i="12"/>
  <c r="I40" i="12"/>
  <c r="K40" i="12"/>
  <c r="K39" i="12" s="1"/>
  <c r="M40" i="12"/>
  <c r="M39" i="12" s="1"/>
  <c r="O40" i="12"/>
  <c r="Q40" i="12"/>
  <c r="V40" i="12"/>
  <c r="V39" i="12" s="1"/>
  <c r="G43" i="12"/>
  <c r="G42" i="12" s="1"/>
  <c r="I52" i="1" s="1"/>
  <c r="I43" i="12"/>
  <c r="I42" i="12" s="1"/>
  <c r="K43" i="12"/>
  <c r="K42" i="12" s="1"/>
  <c r="O43" i="12"/>
  <c r="O42" i="12" s="1"/>
  <c r="Q43" i="12"/>
  <c r="Q42" i="12" s="1"/>
  <c r="V43" i="12"/>
  <c r="G44" i="12"/>
  <c r="M44" i="12" s="1"/>
  <c r="I44" i="12"/>
  <c r="K44" i="12"/>
  <c r="O44" i="12"/>
  <c r="Q44" i="12"/>
  <c r="V44" i="12"/>
  <c r="V42" i="12" s="1"/>
  <c r="K46" i="12"/>
  <c r="Q46" i="12"/>
  <c r="V46" i="12"/>
  <c r="G47" i="12"/>
  <c r="G46" i="12" s="1"/>
  <c r="I53" i="1" s="1"/>
  <c r="I47" i="12"/>
  <c r="I46" i="12" s="1"/>
  <c r="K47" i="12"/>
  <c r="O47" i="12"/>
  <c r="O46" i="12" s="1"/>
  <c r="Q47" i="12"/>
  <c r="V47" i="12"/>
  <c r="G50" i="12"/>
  <c r="I54" i="1" s="1"/>
  <c r="G51" i="12"/>
  <c r="M51" i="12" s="1"/>
  <c r="I51" i="12"/>
  <c r="K51" i="12"/>
  <c r="O51" i="12"/>
  <c r="Q51" i="12"/>
  <c r="V51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6" i="12"/>
  <c r="M56" i="12" s="1"/>
  <c r="I56" i="12"/>
  <c r="K56" i="12"/>
  <c r="O56" i="12"/>
  <c r="Q56" i="12"/>
  <c r="V56" i="12"/>
  <c r="G58" i="12"/>
  <c r="M58" i="12" s="1"/>
  <c r="I58" i="12"/>
  <c r="K58" i="12"/>
  <c r="O58" i="12"/>
  <c r="Q58" i="12"/>
  <c r="V58" i="12"/>
  <c r="G60" i="12"/>
  <c r="M60" i="12" s="1"/>
  <c r="I60" i="12"/>
  <c r="K60" i="12"/>
  <c r="O60" i="12"/>
  <c r="Q60" i="12"/>
  <c r="V60" i="12"/>
  <c r="G62" i="12"/>
  <c r="G59" i="12" s="1"/>
  <c r="I55" i="1" s="1"/>
  <c r="I62" i="12"/>
  <c r="K62" i="12"/>
  <c r="O62" i="12"/>
  <c r="Q62" i="12"/>
  <c r="V62" i="12"/>
  <c r="G63" i="12"/>
  <c r="M63" i="12" s="1"/>
  <c r="I63" i="12"/>
  <c r="K63" i="12"/>
  <c r="O63" i="12"/>
  <c r="Q63" i="12"/>
  <c r="V63" i="12"/>
  <c r="G64" i="12"/>
  <c r="M64" i="12" s="1"/>
  <c r="I64" i="12"/>
  <c r="K64" i="12"/>
  <c r="O64" i="12"/>
  <c r="Q64" i="12"/>
  <c r="V64" i="12"/>
  <c r="G66" i="12"/>
  <c r="I66" i="12"/>
  <c r="K66" i="12"/>
  <c r="M66" i="12"/>
  <c r="O66" i="12"/>
  <c r="Q66" i="12"/>
  <c r="V66" i="12"/>
  <c r="G67" i="12"/>
  <c r="M67" i="12" s="1"/>
  <c r="I67" i="12"/>
  <c r="K67" i="12"/>
  <c r="O67" i="12"/>
  <c r="Q67" i="12"/>
  <c r="V67" i="12"/>
  <c r="G68" i="12"/>
  <c r="I68" i="12"/>
  <c r="K68" i="12"/>
  <c r="M68" i="12"/>
  <c r="O68" i="12"/>
  <c r="Q68" i="12"/>
  <c r="V68" i="12"/>
  <c r="G71" i="12"/>
  <c r="M71" i="12" s="1"/>
  <c r="I71" i="12"/>
  <c r="K71" i="12"/>
  <c r="O71" i="12"/>
  <c r="Q71" i="12"/>
  <c r="V71" i="12"/>
  <c r="V59" i="12" s="1"/>
  <c r="V72" i="12"/>
  <c r="G73" i="12"/>
  <c r="G72" i="12" s="1"/>
  <c r="I56" i="1" s="1"/>
  <c r="I73" i="12"/>
  <c r="I72" i="12" s="1"/>
  <c r="K73" i="12"/>
  <c r="K72" i="12" s="1"/>
  <c r="O73" i="12"/>
  <c r="O72" i="12" s="1"/>
  <c r="Q73" i="12"/>
  <c r="Q72" i="12" s="1"/>
  <c r="V73" i="12"/>
  <c r="G75" i="12"/>
  <c r="I57" i="1" s="1"/>
  <c r="I75" i="12"/>
  <c r="V75" i="12"/>
  <c r="G76" i="12"/>
  <c r="I76" i="12"/>
  <c r="K76" i="12"/>
  <c r="K75" i="12" s="1"/>
  <c r="M76" i="12"/>
  <c r="M75" i="12" s="1"/>
  <c r="O76" i="12"/>
  <c r="O75" i="12" s="1"/>
  <c r="Q76" i="12"/>
  <c r="Q75" i="12" s="1"/>
  <c r="V76" i="12"/>
  <c r="Q77" i="12"/>
  <c r="G78" i="12"/>
  <c r="M78" i="12" s="1"/>
  <c r="M77" i="12" s="1"/>
  <c r="I78" i="12"/>
  <c r="I77" i="12" s="1"/>
  <c r="K78" i="12"/>
  <c r="K77" i="12" s="1"/>
  <c r="O78" i="12"/>
  <c r="O77" i="12" s="1"/>
  <c r="Q78" i="12"/>
  <c r="V78" i="12"/>
  <c r="V77" i="12" s="1"/>
  <c r="G80" i="12"/>
  <c r="G79" i="12" s="1"/>
  <c r="I59" i="1" s="1"/>
  <c r="I80" i="12"/>
  <c r="K80" i="12"/>
  <c r="O80" i="12"/>
  <c r="Q80" i="12"/>
  <c r="Q79" i="12" s="1"/>
  <c r="V80" i="12"/>
  <c r="V79" i="12" s="1"/>
  <c r="G85" i="12"/>
  <c r="M85" i="12" s="1"/>
  <c r="I85" i="12"/>
  <c r="K85" i="12"/>
  <c r="O85" i="12"/>
  <c r="Q85" i="12"/>
  <c r="V85" i="12"/>
  <c r="G90" i="12"/>
  <c r="M90" i="12" s="1"/>
  <c r="I90" i="12"/>
  <c r="K90" i="12"/>
  <c r="O90" i="12"/>
  <c r="O79" i="12" s="1"/>
  <c r="Q90" i="12"/>
  <c r="V90" i="12"/>
  <c r="G93" i="12"/>
  <c r="M93" i="12" s="1"/>
  <c r="I93" i="12"/>
  <c r="K93" i="12"/>
  <c r="O93" i="12"/>
  <c r="Q93" i="12"/>
  <c r="V93" i="12"/>
  <c r="G94" i="12"/>
  <c r="I94" i="12"/>
  <c r="K94" i="12"/>
  <c r="M94" i="12"/>
  <c r="O94" i="12"/>
  <c r="Q94" i="12"/>
  <c r="V94" i="12"/>
  <c r="G97" i="12"/>
  <c r="M97" i="12" s="1"/>
  <c r="I97" i="12"/>
  <c r="K97" i="12"/>
  <c r="O97" i="12"/>
  <c r="Q97" i="12"/>
  <c r="V97" i="12"/>
  <c r="G99" i="12"/>
  <c r="G98" i="12" s="1"/>
  <c r="I60" i="1" s="1"/>
  <c r="I99" i="12"/>
  <c r="K99" i="12"/>
  <c r="O99" i="12"/>
  <c r="O98" i="12" s="1"/>
  <c r="Q99" i="12"/>
  <c r="V99" i="12"/>
  <c r="G100" i="12"/>
  <c r="M100" i="12" s="1"/>
  <c r="I100" i="12"/>
  <c r="K100" i="12"/>
  <c r="O100" i="12"/>
  <c r="Q100" i="12"/>
  <c r="V100" i="12"/>
  <c r="G101" i="12"/>
  <c r="M101" i="12" s="1"/>
  <c r="I101" i="12"/>
  <c r="K101" i="12"/>
  <c r="O101" i="12"/>
  <c r="Q101" i="12"/>
  <c r="V101" i="12"/>
  <c r="G102" i="12"/>
  <c r="M102" i="12" s="1"/>
  <c r="I102" i="12"/>
  <c r="K102" i="12"/>
  <c r="O102" i="12"/>
  <c r="Q102" i="12"/>
  <c r="V102" i="12"/>
  <c r="G103" i="12"/>
  <c r="M103" i="12" s="1"/>
  <c r="I103" i="12"/>
  <c r="K103" i="12"/>
  <c r="O103" i="12"/>
  <c r="Q103" i="12"/>
  <c r="V103" i="12"/>
  <c r="G104" i="12"/>
  <c r="M104" i="12" s="1"/>
  <c r="I104" i="12"/>
  <c r="K104" i="12"/>
  <c r="O104" i="12"/>
  <c r="Q104" i="12"/>
  <c r="V104" i="12"/>
  <c r="G105" i="12"/>
  <c r="M105" i="12" s="1"/>
  <c r="I105" i="12"/>
  <c r="K105" i="12"/>
  <c r="O105" i="12"/>
  <c r="Q105" i="12"/>
  <c r="V105" i="12"/>
  <c r="AE107" i="12"/>
  <c r="F40" i="1" s="1"/>
  <c r="I20" i="1"/>
  <c r="I19" i="1"/>
  <c r="I18" i="1"/>
  <c r="F50" i="17" l="1"/>
  <c r="G39" i="17"/>
  <c r="G34" i="17"/>
  <c r="G29" i="17"/>
  <c r="G24" i="17"/>
  <c r="E49" i="17"/>
  <c r="H28" i="24"/>
  <c r="H36" i="23"/>
  <c r="H59" i="20"/>
  <c r="H43" i="19"/>
  <c r="C22" i="16"/>
  <c r="G34" i="15"/>
  <c r="D36" i="15"/>
  <c r="D61" i="15"/>
  <c r="G59" i="15"/>
  <c r="K8" i="12"/>
  <c r="F41" i="1"/>
  <c r="V21" i="12"/>
  <c r="I49" i="1"/>
  <c r="I61" i="1" s="1"/>
  <c r="V8" i="12"/>
  <c r="O59" i="12"/>
  <c r="M43" i="12"/>
  <c r="M42" i="12" s="1"/>
  <c r="O8" i="12"/>
  <c r="I59" i="12"/>
  <c r="I8" i="12"/>
  <c r="Q98" i="12"/>
  <c r="I79" i="12"/>
  <c r="Q59" i="12"/>
  <c r="Q50" i="12"/>
  <c r="V50" i="12"/>
  <c r="F39" i="1"/>
  <c r="F42" i="1" s="1"/>
  <c r="G23" i="1" s="1"/>
  <c r="A23" i="1" s="1"/>
  <c r="K59" i="12"/>
  <c r="K98" i="12"/>
  <c r="I98" i="12"/>
  <c r="G77" i="12"/>
  <c r="I58" i="1" s="1"/>
  <c r="I17" i="1" s="1"/>
  <c r="K50" i="12"/>
  <c r="O21" i="12"/>
  <c r="I50" i="12"/>
  <c r="K21" i="12"/>
  <c r="Q8" i="12"/>
  <c r="O50" i="12"/>
  <c r="Q21" i="12"/>
  <c r="V98" i="12"/>
  <c r="K79" i="12"/>
  <c r="I21" i="12"/>
  <c r="M50" i="12"/>
  <c r="M21" i="12"/>
  <c r="G21" i="12"/>
  <c r="I50" i="1" s="1"/>
  <c r="M16" i="12"/>
  <c r="M8" i="12" s="1"/>
  <c r="M99" i="12"/>
  <c r="M98" i="12" s="1"/>
  <c r="AF107" i="12"/>
  <c r="M80" i="12"/>
  <c r="M79" i="12" s="1"/>
  <c r="M47" i="12"/>
  <c r="M46" i="12" s="1"/>
  <c r="M73" i="12"/>
  <c r="M72" i="12" s="1"/>
  <c r="M62" i="12"/>
  <c r="M59" i="12" s="1"/>
  <c r="J28" i="1"/>
  <c r="J26" i="1"/>
  <c r="G38" i="1"/>
  <c r="F38" i="1"/>
  <c r="J23" i="1"/>
  <c r="J24" i="1"/>
  <c r="J25" i="1"/>
  <c r="J27" i="1"/>
  <c r="E24" i="1"/>
  <c r="E26" i="1"/>
  <c r="C25" i="16" l="1"/>
  <c r="B15" i="29"/>
  <c r="G51" i="17"/>
  <c r="J52" i="1"/>
  <c r="J56" i="1"/>
  <c r="J53" i="1"/>
  <c r="J50" i="1"/>
  <c r="J54" i="1"/>
  <c r="J58" i="1"/>
  <c r="J60" i="1"/>
  <c r="J49" i="1"/>
  <c r="J51" i="1"/>
  <c r="J61" i="1" s="1"/>
  <c r="J55" i="1"/>
  <c r="J57" i="1"/>
  <c r="J59" i="1"/>
  <c r="H41" i="1"/>
  <c r="I41" i="1" s="1"/>
  <c r="G40" i="1"/>
  <c r="H40" i="1" s="1"/>
  <c r="I40" i="1" s="1"/>
  <c r="G39" i="1"/>
  <c r="G41" i="1"/>
  <c r="G107" i="12"/>
  <c r="I16" i="1"/>
  <c r="I21" i="1" s="1"/>
  <c r="G24" i="1"/>
  <c r="A24" i="1"/>
  <c r="C15" i="29" l="1"/>
  <c r="C18" i="29" s="1"/>
  <c r="B18" i="29"/>
  <c r="G42" i="1"/>
  <c r="H39" i="1"/>
  <c r="H42" i="1" l="1"/>
  <c r="I39" i="1"/>
  <c r="I42" i="1" s="1"/>
  <c r="G25" i="1"/>
  <c r="G28" i="1"/>
  <c r="J39" i="1" l="1"/>
  <c r="J42" i="1" s="1"/>
  <c r="J40" i="1"/>
  <c r="J41" i="1"/>
  <c r="A25" i="1"/>
  <c r="G26" i="1" l="1"/>
  <c r="A27" i="1" s="1"/>
  <c r="A26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Martin Osička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<sst xmlns="http://schemas.openxmlformats.org/spreadsheetml/2006/main" count="1774" uniqueCount="718">
  <si>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</si>
  <si>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</si>
  <si>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</si>
  <si>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</si>
  <si>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</si>
  <si>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</si>
  <si>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</si>
  <si>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</si>
  <si>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</si>
  <si>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</si>
  <si>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</si>
  <si>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</si>
  <si>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</si>
  <si>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</si>
  <si>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</si>
  <si>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</si>
  <si>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</si>
  <si>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</si>
  <si>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</si>
  <si>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</si>
  <si>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</si>
  <si>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</si>
  <si>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</si>
  <si>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</si>
  <si>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</si>
  <si>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</si>
  <si>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</si>
  <si>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</si>
  <si>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</si>
  <si>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</si>
  <si>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</si>
  <si>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</si>
  <si>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</si>
  <si>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</si>
  <si>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</si>
  <si>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</si>
  <si>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</si>
  <si>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</si>
  <si>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</si>
  <si>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</si>
  <si>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</si>
  <si>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</si>
  <si>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</si>
  <si>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D.1.2</t>
  </si>
  <si>
    <t>Stavebně konstrukční řešení</t>
  </si>
  <si>
    <t>Objekt:</t>
  </si>
  <si>
    <t>Rozpočet:</t>
  </si>
  <si>
    <t>MO25/011</t>
  </si>
  <si>
    <t>MŠ Jánošíkova, Hodonín - rekonstrukce elektroinstalace, budova A</t>
  </si>
  <si>
    <t>Město Hodonín</t>
  </si>
  <si>
    <t>Masarykovo nám. 53/1</t>
  </si>
  <si>
    <t>Hodonín</t>
  </si>
  <si>
    <t>69501</t>
  </si>
  <si>
    <t>00284891</t>
  </si>
  <si>
    <t>Skupinove_DPH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</si>
  <si>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</si>
  <si>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</si>
  <si>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</si>
  <si>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</si>
  <si>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</si>
  <si>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</si>
  <si>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</si>
  <si>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</si>
  <si>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Úpravy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</si>
  <si>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</si>
  <si>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</si>
  <si>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</si>
  <si>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</si>
  <si>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</si>
  <si>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</si>
  <si>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</si>
  <si>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</si>
  <si>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</si>
  <si>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</si>
  <si>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97</t>
  </si>
  <si>
    <t>Přesuny suti a vybouraných hmot</t>
  </si>
  <si>
    <t>99</t>
  </si>
  <si>
    <t>Staveništní přesun hmot</t>
  </si>
  <si>
    <t>766</t>
  </si>
  <si>
    <t>Konstrukce truhlářské</t>
  </si>
  <si>
    <t>784</t>
  </si>
  <si>
    <t>Malby</t>
  </si>
  <si>
    <t>D96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</si>
  <si>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</si>
  <si>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</si>
  <si>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</si>
  <si>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</si>
  <si>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</si>
  <si>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</si>
  <si>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</si>
  <si>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</si>
  <si>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</si>
  <si>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</si>
  <si>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</si>
  <si>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</si>
  <si>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</si>
  <si>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</si>
  <si>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</si>
  <si>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</si>
  <si>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</si>
  <si>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</si>
  <si>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</si>
  <si>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</si>
  <si>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</si>
  <si>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</si>
  <si>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</si>
  <si>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</si>
  <si>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</si>
  <si>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</si>
  <si>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</si>
  <si>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</si>
  <si>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</si>
  <si>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</si>
  <si>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</si>
  <si>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317168123R00</t>
  </si>
  <si>
    <t>Překlad keramický KP plochý 145 x 71 x 1500 mm</t>
  </si>
  <si>
    <t>kus</t>
  </si>
  <si>
    <t>RTS 25/ I</t>
  </si>
  <si>
    <t>Práce</t>
  </si>
  <si>
    <t>Běžná</t>
  </si>
  <si>
    <t>POL1_</t>
  </si>
  <si>
    <t>317941123RT3</t>
  </si>
  <si>
    <t>Osazení ocelových válcovaných nosníků  č. 14 - 22 včetně dodávky profilu I č. 16</t>
  </si>
  <si>
    <t>t</t>
  </si>
  <si>
    <t>IPN profily dl. 1,0 m nad niky pro nové rozvaděče : 2*1*17,4/1000</t>
  </si>
  <si>
    <t>VV</t>
  </si>
  <si>
    <t>342248144R00</t>
  </si>
  <si>
    <t>Příčky keramické broušené, tl. 140 mm</t>
  </si>
  <si>
    <t>m2</t>
  </si>
  <si>
    <t>Příčky technických místností : 26</t>
  </si>
  <si>
    <t>342941111R00</t>
  </si>
  <si>
    <t>Připojení příček ke stáv.konstr. kotvou na hmožd.</t>
  </si>
  <si>
    <t>m</t>
  </si>
  <si>
    <t>Dveře do šatny personálu : 3*8</t>
  </si>
  <si>
    <t>346244381RT2</t>
  </si>
  <si>
    <t>Plentování ocelových nosníků výšky do 20 cm s použitím suché maltové směsi</t>
  </si>
  <si>
    <t>1*0,25*2</t>
  </si>
  <si>
    <t>346971162R00</t>
  </si>
  <si>
    <t xml:space="preserve">Dilatace příček od stropu š. do 150 mm, tl.30 mm </t>
  </si>
  <si>
    <t>342264051RT1</t>
  </si>
  <si>
    <t>Podhled sádrokartonový na zavěšenou ocel. konstr. desky standard tl. 12,5 mm, bez izolace</t>
  </si>
  <si>
    <t>342264051RT3</t>
  </si>
  <si>
    <t>Podhled sádrokartonový na zavěšenou ocel. konstr. desky standard impreg. tl. 12,5 mm, bez izolace</t>
  </si>
  <si>
    <t>602021142R00</t>
  </si>
  <si>
    <t>Štuk na stěnách vnitřní, ručně</t>
  </si>
  <si>
    <t>Odkaz na mn. položky pořadí 37 : 1141,00000</t>
  </si>
  <si>
    <t>602016193R00</t>
  </si>
  <si>
    <t>Penetrace hloubková stěn</t>
  </si>
  <si>
    <t>Odkaz na mn. položky pořadí 15 : 306,00000*0,5</t>
  </si>
  <si>
    <t>Odkaz na mn. položky pořadí 9 : 1141,00000</t>
  </si>
  <si>
    <t>Odkaz na mn. položky pořadí 11 : 138,00000*0,06</t>
  </si>
  <si>
    <t>Odkaz na mn. položky pořadí 12 : 184,00000*0,13</t>
  </si>
  <si>
    <t>Odkaz na mn. položky pořadí 13 : 256,00000*0,25</t>
  </si>
  <si>
    <t>611403380R00</t>
  </si>
  <si>
    <t>Hrubá výplň rýh ve stropech do 3x3 cm maltou z SMS</t>
  </si>
  <si>
    <t>612403382R00</t>
  </si>
  <si>
    <t>Hrubá výplň rýh ve stěnách do 3x7 cm maltou ze SMS</t>
  </si>
  <si>
    <t>612403393R00</t>
  </si>
  <si>
    <t>Hrubá výplň rýh ve stěnách do 15x5 cm maltou z SMS</t>
  </si>
  <si>
    <t>612421637R00</t>
  </si>
  <si>
    <t>Omítka vnitřní zdiva, MVC, štuková</t>
  </si>
  <si>
    <t>Odkaz na mn. položky pořadí 3 : 26,00000*2</t>
  </si>
  <si>
    <t>612451431R00</t>
  </si>
  <si>
    <t>Oprava cementových omítek stěn štukových do 50 %</t>
  </si>
  <si>
    <t>Odkaz na mn. položky pořadí 32 : 306,00000</t>
  </si>
  <si>
    <t>615481111R00</t>
  </si>
  <si>
    <t>Potažení válc.nosníků rabic.pletivem a postřik MC</t>
  </si>
  <si>
    <t>1*(0,2+0,25)*2</t>
  </si>
  <si>
    <t>631317220R00</t>
  </si>
  <si>
    <t>Řezání dilatační spáry v podkladu</t>
  </si>
  <si>
    <t>Pro založení cihelných příček : 8*2</t>
  </si>
  <si>
    <t>642942111R00</t>
  </si>
  <si>
    <t>Osazení zárubní dveřních ocelových, pl. do 2,5 m2</t>
  </si>
  <si>
    <t>5533301347R</t>
  </si>
  <si>
    <t>Zárubeň ocelová tl. 150 rozměr 1100 x 1970 mm L/P, požární EI-EW</t>
  </si>
  <si>
    <t>SPCM</t>
  </si>
  <si>
    <t>Specifikace</t>
  </si>
  <si>
    <t>POL3_</t>
  </si>
  <si>
    <t>Odkaz na mn. položky pořadí 18 : 2,00000</t>
  </si>
  <si>
    <t>941955002R00</t>
  </si>
  <si>
    <t>Lešení lehké pomocné, výška podlahy do 1,9 m</t>
  </si>
  <si>
    <t>Odkaz na mn. položky pořadí 7 : 579,00000</t>
  </si>
  <si>
    <t>Odkaz na mn. položky pořadí 8 : 58,00000</t>
  </si>
  <si>
    <t>952901111R00</t>
  </si>
  <si>
    <t>Vyčištění budov o výšce podlaží do 4 m</t>
  </si>
  <si>
    <t>Odkaz na mn. položky pořadí 20 : 637,00000</t>
  </si>
  <si>
    <t>953941312R00</t>
  </si>
  <si>
    <t>Přeložení požárního hasicího přístroje</t>
  </si>
  <si>
    <t>784011222RT2</t>
  </si>
  <si>
    <t>Zakrytí podlah zabezpečení před poškozením náslapné vrstvy</t>
  </si>
  <si>
    <t>Odkaz na mn. položky pořadí 21 : 637,00000</t>
  </si>
  <si>
    <t>900      RT1</t>
  </si>
  <si>
    <t>HZS stěhování interiérového vybavení</t>
  </si>
  <si>
    <t>h</t>
  </si>
  <si>
    <t>Prav.M</t>
  </si>
  <si>
    <t>HZS</t>
  </si>
  <si>
    <t>POL10_</t>
  </si>
  <si>
    <t>4*40</t>
  </si>
  <si>
    <t>900      RT2</t>
  </si>
  <si>
    <t>HZS drobné úpravy a demontáže interiérového vybavení</t>
  </si>
  <si>
    <t>RTS 23/ II</t>
  </si>
  <si>
    <t>962081141R00</t>
  </si>
  <si>
    <t>Bourání příček ze skleněných tvárnic tl. 15 cm</t>
  </si>
  <si>
    <t>Luxferová stěna : 13</t>
  </si>
  <si>
    <t>963016111R00</t>
  </si>
  <si>
    <t>Demontáž podhledu SDK, kovová kce., 1xoplášť.12,5 mm</t>
  </si>
  <si>
    <t>965081412R00</t>
  </si>
  <si>
    <t>Bourání pásu podlahy š.140 mm pro novou zděnou příčku</t>
  </si>
  <si>
    <t>973031151R00</t>
  </si>
  <si>
    <t>Vysekání výklenků zeď cihel. MVC, pl. nad 0,25 m2</t>
  </si>
  <si>
    <t>m3</t>
  </si>
  <si>
    <t>0,6*1,5*0,25*2</t>
  </si>
  <si>
    <t>974031666R00</t>
  </si>
  <si>
    <t>Vysekání rýh zeď cihelná vtah. nosníků 15 x 25 cm</t>
  </si>
  <si>
    <t>974052513R00</t>
  </si>
  <si>
    <t>Frézování drážky do 30x30 mm, strop, beton</t>
  </si>
  <si>
    <t>978013161R00</t>
  </si>
  <si>
    <t>Otlučení omítek vnitřních stěn v rozsahu do 50 %</t>
  </si>
  <si>
    <t xml:space="preserve">Odhad, bude upřesněno podle skutečného stavu omítek pod dřevěným obkladem : </t>
  </si>
  <si>
    <t>Odkaz na mn. položky pořadí 33 : 306,00000</t>
  </si>
  <si>
    <t>766411811R00</t>
  </si>
  <si>
    <t>Demontáž obložení stěn panely velikosti do 1,5 m2</t>
  </si>
  <si>
    <t>978013191R00</t>
  </si>
  <si>
    <t>Otlučení omítek vnitřních stěn v rozsahu do 100 %</t>
  </si>
  <si>
    <t>999281105R00</t>
  </si>
  <si>
    <t>Přesun hmot pro opravy a údržbu do výšky 6 m</t>
  </si>
  <si>
    <t>Přesun hmot</t>
  </si>
  <si>
    <t>POL7_</t>
  </si>
  <si>
    <t>766001</t>
  </si>
  <si>
    <t>D+M Dveří jednokřídlých 1100x1970 mm, EW 30 DP3-C do ocelové zárubně</t>
  </si>
  <si>
    <t>Vlastní</t>
  </si>
  <si>
    <t>Indiv</t>
  </si>
  <si>
    <t>784402801R00</t>
  </si>
  <si>
    <t>Odstranění malby oškrábáním v místnosti H do 3,8 m</t>
  </si>
  <si>
    <t>Odkaz na mn. položky pořadí 40 : 181,00000</t>
  </si>
  <si>
    <t>Odkaz na mn. položky pořadí 41 : 646,00000</t>
  </si>
  <si>
    <t>Odkaz na mn. položky pořadí 42 : 620,00000</t>
  </si>
  <si>
    <t>Odkaz na mn. položky pořadí 15 : 306,00000*-1</t>
  </si>
  <si>
    <t>784191101R00</t>
  </si>
  <si>
    <t>Penetrace podkladu univerzální 1x</t>
  </si>
  <si>
    <t>Odkaz na mn. položky pořadí 39 : 637,00000</t>
  </si>
  <si>
    <t>784115712R00</t>
  </si>
  <si>
    <t>Malba sádrokarton, bílá, bez penetrace, 2 x</t>
  </si>
  <si>
    <t>784165432R00</t>
  </si>
  <si>
    <t>Vysoce omyvatelná malba, barevná, bez penet.,2x</t>
  </si>
  <si>
    <t>784195112R00</t>
  </si>
  <si>
    <t>Malba, bílá, bez penetrace, 2 x</t>
  </si>
  <si>
    <t>Stěny : 605</t>
  </si>
  <si>
    <t>Strop : 41</t>
  </si>
  <si>
    <t>784195122R00</t>
  </si>
  <si>
    <t>Malba, barva, bez penetrace, 2 x</t>
  </si>
  <si>
    <t>979087112R00</t>
  </si>
  <si>
    <t>Nakládání suti na dopravní prostředky</t>
  </si>
  <si>
    <t>Přesun suti</t>
  </si>
  <si>
    <t>POL8_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</si>
  <si>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</si>
  <si>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</si>
  <si>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</si>
  <si>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</si>
  <si>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</si>
  <si>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</si>
  <si>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</si>
  <si>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</si>
  <si>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979990001R00</t>
  </si>
  <si>
    <t>Poplatek za skládku stavební suti</t>
  </si>
  <si>
    <t>RTS 20/ I</t>
  </si>
  <si>
    <t>979093111R00</t>
  </si>
  <si>
    <t>Uložení suti na skládku bez zhutnění</t>
  </si>
  <si>
    <t>SUM</t>
  </si>
  <si>
    <t>Poznámky uchazeče k zadání</t>
  </si>
  <si>
    <t>POPUZIV</t>
  </si>
  <si>
    <t>END</t>
  </si>
  <si>
    <t>Ve všech listech tohoto souboru můžete měnit pouze buňky s červeným pozadím. Jedná se o tyto údaje : 
- údaje o firmě
- jednotkové ceny položek zadané na maximálně dvě desetinná místa</t>
  </si>
  <si>
    <t>Název firmy:</t>
  </si>
  <si>
    <t>Sídlo firmy:</t>
  </si>
  <si>
    <t>Zakázka číslo:</t>
  </si>
  <si>
    <t>14-2025</t>
  </si>
  <si>
    <t>název:</t>
  </si>
  <si>
    <t>MŠ Jánošíkova, Hodonín -  rekonstrukce elektroinstalace, budova A</t>
  </si>
  <si>
    <t>D.1.4.1 Silnoproudá elektrotechnika</t>
  </si>
  <si>
    <t>Investor:</t>
  </si>
  <si>
    <t>Kontakt:</t>
  </si>
  <si>
    <t>C21M - Elektromontáže</t>
  </si>
  <si>
    <t>poř.č.</t>
  </si>
  <si>
    <t>číslo pol.</t>
  </si>
  <si>
    <t>popis položky</t>
  </si>
  <si>
    <t>jedn.cena</t>
  </si>
  <si>
    <t>množství</t>
  </si>
  <si>
    <t>jedn.</t>
  </si>
  <si>
    <t>celkem [Kč]</t>
  </si>
  <si>
    <t>210010301</t>
  </si>
  <si>
    <t>krabice přístrojová pro osazení pod omítku, bez zapojení</t>
  </si>
  <si>
    <t>ks</t>
  </si>
  <si>
    <t>210010321</t>
  </si>
  <si>
    <t>krabice odbočná s víčkem a svorkovnicí kruhová pr. 68 mm, vč. zapojení</t>
  </si>
  <si>
    <t>210010322</t>
  </si>
  <si>
    <t>krabice odbočná s víčkem a svorkovnicí kruhová pr. 97 mm, vč. zapojení</t>
  </si>
  <si>
    <t>210010351</t>
  </si>
  <si>
    <t>krabicová rozvodka v těsném provedení, vč. zapojení</t>
  </si>
  <si>
    <t>krabicová rozvodka v protipožárním provedení, vč. zapojení</t>
  </si>
  <si>
    <t>210020303</t>
  </si>
  <si>
    <t>kabelový žlab drátěný 100/50mm vč. nosných prvků a příslušenství</t>
  </si>
  <si>
    <t>210020304</t>
  </si>
  <si>
    <t>210100001</t>
  </si>
  <si>
    <t>ukončení vodičů v rozvaděči vč. zapojení do 2,5mm2</t>
  </si>
  <si>
    <t>210100002</t>
  </si>
  <si>
    <t>ukončení vodičů v rozvaděči vč. zapojení do 6mm2</t>
  </si>
  <si>
    <t>210100003</t>
  </si>
  <si>
    <t>ukončení vodičů v rozvaděči vč. zapojení do 16mm2</t>
  </si>
  <si>
    <t>210110001</t>
  </si>
  <si>
    <t>spínač 1-pólový - řazení 1- provedení těsné</t>
  </si>
  <si>
    <t>210111011</t>
  </si>
  <si>
    <t>zásuvka 230V/16A, provedení obyčejné</t>
  </si>
  <si>
    <t>210140472</t>
  </si>
  <si>
    <t>montáž pohybového / přítomnostního detektoru</t>
  </si>
  <si>
    <t>210190001</t>
  </si>
  <si>
    <t>montáž oceloplechových rozvodnic do 20kg</t>
  </si>
  <si>
    <t>210190002</t>
  </si>
  <si>
    <t>montáž oceloplechových rozvodnic do 50kg</t>
  </si>
  <si>
    <t>210203001</t>
  </si>
  <si>
    <t>montáž svítidla navrhované osvětlovací soustavy</t>
  </si>
  <si>
    <t>210800607</t>
  </si>
  <si>
    <t>CYA 10 mm2 zelenožlutý (TR)</t>
  </si>
  <si>
    <t>210810045</t>
  </si>
  <si>
    <t>CYKY-CYKYm 3Ax1,5 mm2 750V (PU)</t>
  </si>
  <si>
    <t>CYKY-CYKYm 3Cx1,5 mm2 750V (PU)</t>
  </si>
  <si>
    <t>210810046</t>
  </si>
  <si>
    <t>CYKY-CYKYm 3Cx2,5 mm2 750V (PU)</t>
  </si>
  <si>
    <t>210810055</t>
  </si>
  <si>
    <t>CYKY-CYKYm 5Cx1,5 mm2 750V (PU)</t>
  </si>
  <si>
    <t>210810056</t>
  </si>
  <si>
    <t>CYKY-CYKYm 5Cx2,5 mm2 750V (PU)</t>
  </si>
  <si>
    <t>210810057</t>
  </si>
  <si>
    <t>CYKY-CYKYm 5Cx4 mm2 750V (PU)</t>
  </si>
  <si>
    <t>210810060</t>
  </si>
  <si>
    <t>CYKY-CYKYm 5Cx16 mm2 750V (PU)</t>
  </si>
  <si>
    <t>210860222</t>
  </si>
  <si>
    <t>JYSTY 2x2x0,8 mm s Al laminovanou folií (PU)</t>
  </si>
  <si>
    <t>211200101</t>
  </si>
  <si>
    <t>montáž nouzového svítidla navrhovaného centrálního bateriového systému</t>
  </si>
  <si>
    <t>215112321</t>
  </si>
  <si>
    <t xml:space="preserve">2- tlačítkový ovladač - provedení obyčejné </t>
  </si>
  <si>
    <t>215591211</t>
  </si>
  <si>
    <t>příchytka pro kabel do průměru 40mm</t>
  </si>
  <si>
    <t xml:space="preserve"> Celkem:</t>
  </si>
  <si>
    <t>Celkem za ceník:</t>
  </si>
  <si>
    <t>Cena za ceník celkem:</t>
  </si>
  <si>
    <t>C801-3 - Stavební práce - výseky, kapsy, rýhy</t>
  </si>
  <si>
    <t>97103-3131</t>
  </si>
  <si>
    <t>vybourání otvoru cihlového - malta vápenná - do R=60mm, tl. do 150mm</t>
  </si>
  <si>
    <t>97103-3141</t>
  </si>
  <si>
    <t>vybourání otvoru cihlového - malta vápenná - do R=60mm, tl. do 300mm</t>
  </si>
  <si>
    <t>97103-3151</t>
  </si>
  <si>
    <t>vybourání otvoru cihlového - malta vápenná - do R=60mm, tl. do 450mm</t>
  </si>
  <si>
    <t>97303-1616</t>
  </si>
  <si>
    <t>vysekání kapsy - zeď cihlová - krabice&lt;100x100x50mm</t>
  </si>
  <si>
    <t>97303-1619</t>
  </si>
  <si>
    <t>vysekání kapsy - zeď cihlová - krabice&lt;150x150x100mm</t>
  </si>
  <si>
    <t>97402-9121</t>
  </si>
  <si>
    <t>vysekání rýh do cihlového zdiva - hl. do 15mm / š. do 30mm</t>
  </si>
  <si>
    <t>97403-1122</t>
  </si>
  <si>
    <t>vysekání rýh do cihlového zdiva - hl. do 30mm / š. do 70mm</t>
  </si>
  <si>
    <t>97403-1134</t>
  </si>
  <si>
    <t>vysekání rýh do cihlového zdiva - hl. do 50mm / š. do 150mm</t>
  </si>
  <si>
    <t>Výchozí revize elektro</t>
  </si>
  <si>
    <t>320410003</t>
  </si>
  <si>
    <t>celková prohlídka el. zařízení a vyhotovení revizní zprávy do objemu 500.000,-Kč montážních prací</t>
  </si>
  <si>
    <t>objem</t>
  </si>
  <si>
    <t>Materiály</t>
  </si>
  <si>
    <t>00001</t>
  </si>
  <si>
    <t>1-CSKH-V180 P60-R B2caS1d1a1 - J 3x1,5mm2</t>
  </si>
  <si>
    <t>00002</t>
  </si>
  <si>
    <t>CYKY-O 3x1.5mm2</t>
  </si>
  <si>
    <t>00003</t>
  </si>
  <si>
    <t>CYKY-J 3x1.5mm2</t>
  </si>
  <si>
    <t>00004</t>
  </si>
  <si>
    <t>CYKY-J 3x2.5mm2</t>
  </si>
  <si>
    <t>00005</t>
  </si>
  <si>
    <t>CYKY-J 5x1.5mm2</t>
  </si>
  <si>
    <t>00006</t>
  </si>
  <si>
    <t>CYKY-J 5x2.5mm2</t>
  </si>
  <si>
    <t>00007</t>
  </si>
  <si>
    <t>CYKY-J 5x4mm2</t>
  </si>
  <si>
    <t>00008</t>
  </si>
  <si>
    <t>CYKY-J 5x16mm2</t>
  </si>
  <si>
    <t>00009</t>
  </si>
  <si>
    <t>CYA-J 10mm2</t>
  </si>
  <si>
    <t>00010</t>
  </si>
  <si>
    <t>krabice přístrojová pro osazení pod omítku a následnou montáž vícenásobných rámečků</t>
  </si>
  <si>
    <t>00011</t>
  </si>
  <si>
    <t>krabice přístrojová (hluboká) pro osazení pod omítku a následnou montáž vícenásobných rámečků</t>
  </si>
  <si>
    <t>00012</t>
  </si>
  <si>
    <t>krabice rozvodná pr. 68 mm s víčkem a svorkovnicí, pro osazení pod omítku</t>
  </si>
  <si>
    <t>00013</t>
  </si>
  <si>
    <t>krabice rozvodná pr. 97 mm s víčkem a svorkovnicí, pro osazení pod omítku</t>
  </si>
  <si>
    <t>00014</t>
  </si>
  <si>
    <t>krabice rozvodná v těsném provedení</t>
  </si>
  <si>
    <t>00015</t>
  </si>
  <si>
    <t>krabice rozvodná v protipožárním provedení</t>
  </si>
  <si>
    <t>00016</t>
  </si>
  <si>
    <t>strojek 3559-A87345 ovladače dvojitého</t>
  </si>
  <si>
    <t>00017</t>
  </si>
  <si>
    <t>kryt kolébky 3558A-A652 B dělený</t>
  </si>
  <si>
    <t>00018</t>
  </si>
  <si>
    <t>kryt zaslepovací 3902A-A001 B</t>
  </si>
  <si>
    <t>00019</t>
  </si>
  <si>
    <t>zásuvka jednonásobná 5518A-A2359 B s ochranným kolíkem, s clonkami</t>
  </si>
  <si>
    <t>00020</t>
  </si>
  <si>
    <t>zásuvka jednonásobná 5599A-A02357 B s ochranným kolíkem, s clonkami, s ochranou proti přepětí s optickou signalizací</t>
  </si>
  <si>
    <t>00021</t>
  </si>
  <si>
    <t>rámeček 3901A-B10 B vodorovný</t>
  </si>
  <si>
    <t>00022</t>
  </si>
  <si>
    <t>rámeček 3901A-B20 B vodorovný</t>
  </si>
  <si>
    <t>00023</t>
  </si>
  <si>
    <t>rámeček 3901A-B30 B vodorovný</t>
  </si>
  <si>
    <t>00024</t>
  </si>
  <si>
    <t>rámeček 3901A-B40 B vodorovný</t>
  </si>
  <si>
    <t>00025</t>
  </si>
  <si>
    <t>rámeček 3901A-B50 B vodorovný</t>
  </si>
  <si>
    <t>00026</t>
  </si>
  <si>
    <t>drátěný kabelový  žlab 100/50 vč. nosných prvků a příslušenství</t>
  </si>
  <si>
    <t>00027</t>
  </si>
  <si>
    <t>drátěný kabelový žlab 100/60 vč. nosných prvků a příslušenství, provedení se zachováním funkce při požáru</t>
  </si>
  <si>
    <t>00028</t>
  </si>
  <si>
    <t>J-Y(St)Y 2x2x0,8 mm</t>
  </si>
  <si>
    <t>00029</t>
  </si>
  <si>
    <t>spínače č.1 IP44</t>
  </si>
  <si>
    <t>00030</t>
  </si>
  <si>
    <t>příchytka pro jeden vodič se zachováním funkce při požáru</t>
  </si>
  <si>
    <t>Celkem za materiály:</t>
  </si>
  <si>
    <t>Cena za materiály celkem:</t>
  </si>
  <si>
    <t>Dodávky zařízení (specifikace)</t>
  </si>
  <si>
    <t>instalační materiál (sádra, hmoždinky, vruty, příchytky, svorky, ...)</t>
  </si>
  <si>
    <t>soubor pohybových / přítomnostních detektorů dle Knihy detektorů, která je nedílnou součástí PD, včetně programování detektorů a zaškolení obsluhy</t>
  </si>
  <si>
    <t>soubor</t>
  </si>
  <si>
    <t>soubor nouzových svítidel dle Knihy nouzových svítidel, která je nedílnou součástí PD, včetně programování centrálního bateriového systému a zaškolení obdluhy</t>
  </si>
  <si>
    <t>soubor svítidel osvětlovací soustavy dle Knihy svítidel, která je nedílnou součástí PD</t>
  </si>
  <si>
    <t>úprava hlavního rozvaděče RH - viz specifikaci na výkrese č. D.1.4.1.4</t>
  </si>
  <si>
    <t>podružný rozvaděč RP1 s požární odolností 30 minut - viz specifikaci na výkrese č. D.1.4.1.5</t>
  </si>
  <si>
    <t>podružný rozvaděč RP2 s požární odolností 30 minut - viz specifikaci na výkrese č. D.1.4.1.6</t>
  </si>
  <si>
    <t>podružný rozvaděč RS - viz specifikaci na výkrese č. D.1.4.1.7</t>
  </si>
  <si>
    <t>provedení prostupu s požární odolností do 45 minut - ucpávka pro svazek &gt; 10 vodičů, všetně dodávky a montáže revizního otvoru do SDK podhledu</t>
  </si>
  <si>
    <t>projektová dokumentace skutečného provedení</t>
  </si>
  <si>
    <t>Celkem za dodávky:</t>
  </si>
  <si>
    <t>Cena za dodávky celkem:</t>
  </si>
  <si>
    <t>Práce v HZS</t>
  </si>
  <si>
    <t>vypnutí vedení, zajištění a opětovné zapnutí</t>
  </si>
  <si>
    <t>hod.</t>
  </si>
  <si>
    <t>zjištění totožnosti el. obvodů stávajícího elektrorozvodu</t>
  </si>
  <si>
    <t>rozdělení obvodů ve stávajícím podružném rozvaděči na ty, které budou odpojeny a které zůstanou zachovány</t>
  </si>
  <si>
    <t>demontáž stávající elektroinstalace v prostorách řešených v rámci 1. etapy</t>
  </si>
  <si>
    <t>koordinace při realizaci klimatizace</t>
  </si>
  <si>
    <t>frézování otvorů pro svítidla a čidla v SDK podhledu</t>
  </si>
  <si>
    <t>Celkem za práci v HZS:</t>
  </si>
  <si>
    <t>Cena za práci v HZS celkem:</t>
  </si>
  <si>
    <t>Rekapitulace</t>
  </si>
  <si>
    <t>Kap.</t>
  </si>
  <si>
    <t>Základ DPH</t>
  </si>
  <si>
    <t xml:space="preserve">A.  </t>
  </si>
  <si>
    <t>UPRAVENÉ ROZPOČTOVÉ NÁKLADY</t>
  </si>
  <si>
    <t>C21M - Elektromontáže (MONTÁŽ)</t>
  </si>
  <si>
    <t>C21M - Elektromontáže (MAT.NOSNÝ)</t>
  </si>
  <si>
    <t>C801-3 - Stavební práce - výseky, kapsy, rýhy (MONTÁŽ)</t>
  </si>
  <si>
    <t>Výchozí revize elektro (MONTÁŽ)</t>
  </si>
  <si>
    <t>CELKEM URN</t>
  </si>
  <si>
    <t xml:space="preserve">B.  </t>
  </si>
  <si>
    <t>Hodinová zúčtovací sazba</t>
  </si>
  <si>
    <t>CELKEM HZS</t>
  </si>
  <si>
    <t xml:space="preserve">C.  </t>
  </si>
  <si>
    <t>DODÁVKA ZAŘÍZENÍ</t>
  </si>
  <si>
    <t>Dodávka zařízení (specifikace)</t>
  </si>
  <si>
    <t>CELKEM DODÁVKA</t>
  </si>
  <si>
    <t xml:space="preserve">D.  </t>
  </si>
  <si>
    <t>VEDLEJŠÍ ROZPOČTOVÉ NÁKLADY</t>
  </si>
  <si>
    <t>CELKEM VRN</t>
  </si>
  <si>
    <t>REKAPITULACE CELKEM</t>
  </si>
  <si>
    <t xml:space="preserve">Náklady celkem [Kč]:   </t>
  </si>
  <si>
    <t>Uvedené veny jsou bez DPH!</t>
  </si>
  <si>
    <t>KRYCÍ LIST ROZPOČTU</t>
  </si>
  <si>
    <t>MŠ Jánošíkova, Hodonín – rekonstrukce elektroinstalace, budova A</t>
  </si>
  <si>
    <t>Materiál</t>
  </si>
  <si>
    <t>Celková cena</t>
  </si>
  <si>
    <t>Strukturovaná kabeláž</t>
  </si>
  <si>
    <t>Materiál celkem</t>
  </si>
  <si>
    <t>Montáž celkem</t>
  </si>
  <si>
    <t>Celková cena (bez DPH)</t>
  </si>
  <si>
    <t>Video dohledový systém</t>
  </si>
  <si>
    <t>Poplachový, zabezpečovací a tísňový systém</t>
  </si>
  <si>
    <t>Elektronická kontrola vstupu</t>
  </si>
  <si>
    <t>Domovní videotelefon</t>
  </si>
  <si>
    <t>Jednotný čas</t>
  </si>
  <si>
    <t>Aktivní prvky PC sítě</t>
  </si>
  <si>
    <t>Hrubé rozvody</t>
  </si>
  <si>
    <t>CELKEM ZA SLABOPROUDÉ ROZVODY</t>
  </si>
  <si>
    <t>Soupis prací, dodávek a služeb</t>
  </si>
  <si>
    <t>Pol.</t>
  </si>
  <si>
    <t>Popis</t>
  </si>
  <si>
    <t>Počet</t>
  </si>
  <si>
    <t>Jednotka</t>
  </si>
  <si>
    <t>Materiál / ks</t>
  </si>
  <si>
    <t>Montáž / ks</t>
  </si>
  <si>
    <t>Montáž-celkem</t>
  </si>
  <si>
    <t>Zařízení</t>
  </si>
  <si>
    <t>RACK 19" stávající: práce spojené s odborných odpojením rušených datových rozvodů, demontáží aktivních prvků, přeložením stávající kabeláže do nového ARCK rozvaděče, demontáží rušeného ARC rozvaděče</t>
  </si>
  <si>
    <t>hod</t>
  </si>
  <si>
    <t>4*1</t>
  </si>
  <si>
    <t>RACK 19", 42U, 600x600</t>
  </si>
  <si>
    <t>1*1</t>
  </si>
  <si>
    <t>Ventilační jednotka 4x ventilátor, automatický termostat</t>
  </si>
  <si>
    <t>Průchozí panel</t>
  </si>
  <si>
    <t>2*1</t>
  </si>
  <si>
    <t>Rozvodný panel 8x230V</t>
  </si>
  <si>
    <t>Patch panel 24xRJ45 Cat.6A, FTP, osazený včetně KeyStone</t>
  </si>
  <si>
    <t>Vyvazovací panel 1U</t>
  </si>
  <si>
    <t>Patch kabel Cat.6A, FTP, 2m</t>
  </si>
  <si>
    <t>10*2 + 3</t>
  </si>
  <si>
    <t>Konektor RJ45, Cat.6A, STP</t>
  </si>
  <si>
    <t>3*1" konektor pro přímé zakončení datového kabelu u WiFi"</t>
  </si>
  <si>
    <t>Datová zásuvka 2xRJ45 Cat.6A, STP - do stěny (komplet - krabička, keystone, rámeček, maska)</t>
  </si>
  <si>
    <t>10*1</t>
  </si>
  <si>
    <t>Konektorová spojka datového kabelu, Cat.6 UTP</t>
  </si>
  <si>
    <t>10*1" spojka pro napojení stávajících zachovávaných datových rozvodů z rušeného RACK rozvaděče</t>
  </si>
  <si>
    <t>Drobný instalační materiál (konektory, hmoždinky, stahovací pásky apod.)</t>
  </si>
  <si>
    <t>kpl</t>
  </si>
  <si>
    <t>Pomocné práce: montážní výpomoci, přesun materiálu, koordinační práce</t>
  </si>
  <si>
    <t>Trasy</t>
  </si>
  <si>
    <t>Kabel STP 4p., Cat.6A, LS0H</t>
  </si>
  <si>
    <t>(10*2+3)*40 + 10*20</t>
  </si>
  <si>
    <t>Kabel FTP Cat.5e, provedení do země - příprava k bráně</t>
  </si>
  <si>
    <t>2*100</t>
  </si>
  <si>
    <t>Kabel CYKY-O 2x1,5, pro zemní vedení - příprava k bráně</t>
  </si>
  <si>
    <t>Pomocné montážní práce: zednické výpomoci, bourací práce, koordinační práce</t>
  </si>
  <si>
    <t>Ostatní</t>
  </si>
  <si>
    <t>Měření a kontrola met. vedení včetně protokolu</t>
  </si>
  <si>
    <t>Uvedení zařízení do provozu a připojení</t>
  </si>
  <si>
    <t>Výchozí revize</t>
  </si>
  <si>
    <t>CELKEM</t>
  </si>
  <si>
    <t>Konečná cena (bez DPH)</t>
  </si>
  <si>
    <t xml:space="preserve">Zařízení </t>
  </si>
  <si>
    <r>
      <t xml:space="preserve">Výkonný NVR pro 64 kamer: </t>
    </r>
    <r>
      <rPr>
        <sz val="10"/>
        <rFont val="Tahoma"/>
        <family val="2"/>
        <charset val="238"/>
      </rPr>
      <t>maximální datový tok 400Mb / 400Mb (příchozí / odchozí), rozlišení pro záznam až 32Mpix (pouze na dvou kanálech), 5x video výstupy: 2x HDMI výstup(1x8K + 1x4K), 2x VGA výstupy(1920x1080), 1x CVBS, podpora VCA, 1x audio vstup/2x výstup - pouze pro obousměrnou audio komunikaci, 8x SATA HDD max 14TB, podpora RAID 0,1,5,6 a 10, podpora 4x USB 2.0 + 1x RS485 + 1x RS232 pro klávesnici (ovládání PTZ / rekordéru), 1x eSATA rozhraní, 2x Gb LAN (10/100/1000), synchronizované přehrávání až 16ti kanálů, 16x ALARM vstup /9x ALARM výstup, redundantní napájecí zdroj, montážní sada do racku součástí balení, hmotnost cca 10kg bez HDD, programovatelný 12Vdc /1A napájecí výstup pro alarmové výstupy (napájecí výstup je aktivní při aktivaci alarmového výstupu), Přístup přes web bez plug-inů, IVMS-4200, Možnost montáže do datového rozvaděče (součást balení).</t>
    </r>
  </si>
  <si>
    <t>1*1" Kapacita NVR je navržena i s ohledema na rozšíření kamerového systému v nbudoucnu, kapacitu NVR je nutné dodržet"</t>
  </si>
  <si>
    <r>
      <t xml:space="preserve">IP kamera: </t>
    </r>
    <r>
      <rPr>
        <sz val="10"/>
        <rFont val="Tahoma"/>
        <family val="2"/>
        <charset val="238"/>
      </rPr>
      <t>4 MPix, 1/3" progressive scan CMOS s maximálním rozlišením 2560× 1444, objektiv se záběrem 98° - 28°, světelná citlivost 0.01 lux, 3-axiální nastavení, komprese: H.265+, H.265, H.264+, H.264, MJPEG, WDR 120dB, kamera podporuje funkce 3D DNR, BLC a digitální WDR, krytí IP67, mikro SD až 128 GB, antivandal IK10, napájení 12VDC nebo PoE</t>
    </r>
  </si>
  <si>
    <t>6*1</t>
  </si>
  <si>
    <t>Kryt pro skrytou montáž kabelů kamery, rozměry: Φ135mm</t>
  </si>
  <si>
    <t>Montážní patice pro osazní kamer na teď/ na roh</t>
  </si>
  <si>
    <t>HDD bez šuplíku, 4000GB, vhodný pro NVR, pro provoz 24/7, rozhraní SATA III</t>
  </si>
  <si>
    <t>6*2" konektor pro přímé zakončení datového kabelu u kamer a na straně NVR"</t>
  </si>
  <si>
    <t>Kabel FTP 4p., Cat.5E, LS0H</t>
  </si>
  <si>
    <t>6*50</t>
  </si>
  <si>
    <t>Uvedení do trv. provozu (oživení, nastavení, odzkoušení)</t>
  </si>
  <si>
    <t xml:space="preserve">Měření a kontrola met.vedení </t>
  </si>
  <si>
    <t>Seznámení s obsluhou</t>
  </si>
  <si>
    <r>
      <rPr>
        <b/>
        <sz val="10"/>
        <rFont val="Arial CE"/>
        <charset val="238"/>
      </rPr>
      <t xml:space="preserve">Ústředna PZTS: </t>
    </r>
    <r>
      <rPr>
        <sz val="10"/>
        <rFont val="Arial CE"/>
        <charset val="238"/>
      </rPr>
      <t>sběrnicová, 15 podsystémů, až 120 zón, včetně komunikátoru SMS, ethernet, radiový modul</t>
    </r>
  </si>
  <si>
    <t xml:space="preserve">Box ústředny </t>
  </si>
  <si>
    <t>Akumulátor  12 V / 17 Ah</t>
  </si>
  <si>
    <t>PIR detektor pohybu: 12x12 m</t>
  </si>
  <si>
    <t>12*1</t>
  </si>
  <si>
    <t>Hlásič požáru opticko-kouřový, vč. Akustické signalizace</t>
  </si>
  <si>
    <t>Sběrnicový modul, 8 smyček</t>
  </si>
  <si>
    <t>3*1</t>
  </si>
  <si>
    <t>Sběrnicový výstupní modul silový</t>
  </si>
  <si>
    <t>Sběrnicový výstupní - 8 signálových výstupů</t>
  </si>
  <si>
    <t>Montážní krabice pro sběrnicový modul</t>
  </si>
  <si>
    <t>5*1</t>
  </si>
  <si>
    <t>Klávesnice LCD</t>
  </si>
  <si>
    <t>Adresovatelný rozbočovač sběrnice</t>
  </si>
  <si>
    <t>Víceúčelová montážní krabice</t>
  </si>
  <si>
    <t>12*10</t>
  </si>
  <si>
    <t>Kabel FTP Cat.5e</t>
  </si>
  <si>
    <t>(12+10)*20 + 200</t>
  </si>
  <si>
    <t>Kabel CYSY 2x1,5</t>
  </si>
  <si>
    <t>1*200</t>
  </si>
  <si>
    <t>Kabel CYKY 3Cx2,5 pro přívod napájení posilovacího zdroje</t>
  </si>
  <si>
    <t>30*1</t>
  </si>
  <si>
    <t xml:space="preserve">Oživení, odzkoušení, nastavení zařízení </t>
  </si>
  <si>
    <t xml:space="preserve">Uvedení do trv. provozu </t>
  </si>
  <si>
    <t>Čtečka ID karet: multiformátová čtečka karet - podporované formáty:	 13.56 MHz - Seos, iCLASS SE, iCLASS SR, iCLASS; (MIFARE Classic, MIFARE DESFire EV1/EV2 i UID/CSN); 125kHz - HID Prox, Indala, AWID, EM; NFC; Bluetooth. Komunikační rozhraní  Wiegand; OSDP (v1/v2) (RS-485)</t>
  </si>
  <si>
    <t>Řídící a kontrolní jednotka pro 2 dveře + SW: síťová komunikace přes TCP/IP a RS485
Připojení max. 4 čteček Wiegand(W26/W34) nebo 4 čteček RS485
4x Alarmový vstup + 2x Dveřní kontakt + 1x Tamper
2x dveřní relé + 2x Alarm.relé
max 100.000 uživatelů (karet) s možností rozšíření na 200.000
max.300.000 událostí v paměti s možností rozšíření na 600.000
vestavěné hodiny
3x LED indikace (napájení + komunikace + provoz)</t>
  </si>
  <si>
    <t>Mikroprocesorem řízený stabil. zálohovaný zdroj 13.8V / 3A v boxu, EI. transformátorem a místem pro 17 Ah akumulátor. Elektronická ochrana před zkratem: a přetížením, přepěťová ochrana, ochrana proti hlubokému vybití aku. Vč. Akumulátoru</t>
  </si>
  <si>
    <t>Software pro přístupový systém do 200 osob</t>
  </si>
  <si>
    <t>1*1" SW pro správu přístupových práv, instalovaný na standardním PC v budově školky, PC není součástí dodávky SLP"</t>
  </si>
  <si>
    <t>Personifikační jednotka, pro načítání ID karet do PC pro přidělování přístupových práv</t>
  </si>
  <si>
    <t>Ovládací odblokovací tlačítko</t>
  </si>
  <si>
    <t>3*1" oblokovací tlačítko pro rodiče pro odblokování dveří v šatně"</t>
  </si>
  <si>
    <t>Elektromotorický zámek, včetně napájecího zdroje a výměny vodící lišty a veškerého příslušenství</t>
  </si>
  <si>
    <t>2*1" elektromechanický zámek na vstupní dveře do objektu</t>
  </si>
  <si>
    <t>Elektromagnetický dveřní otvírač, nízkoodběrový</t>
  </si>
  <si>
    <t>4*1"  dveřní otvírač pro vstupní branku na dvůr školky a do dveří v šatně</t>
  </si>
  <si>
    <t>Zámečnická úprava stávajících dveří/branek: zámečnické práce související s úpravou stávjaících dvdří a vstupních branek za účelem doplnění elektromagnetického otvírače/ elektromotorického zámku</t>
  </si>
  <si>
    <t>ID medium - čip/karta</t>
  </si>
  <si>
    <t>20*1" přesný počet bude upřesněn podle reálné potřeby dle specifikace investora"</t>
  </si>
  <si>
    <t>3*60 + 3*15</t>
  </si>
  <si>
    <t>Kabel FTP Cat.5e, provedení do země</t>
  </si>
  <si>
    <t>1*115+15</t>
  </si>
  <si>
    <t>(3*60 + 3*15) + (1*60 + 1*10) + 3*40</t>
  </si>
  <si>
    <t>Kabel CYKY-O 2x1,5, pro zemní vedení posilujícího napájení</t>
  </si>
  <si>
    <t>1*120</t>
  </si>
  <si>
    <t>Dveřní interkom - řídící modul s kamerou a 1-tlač., IP verze</t>
  </si>
  <si>
    <t>Modul 6 tlačítek pro volání</t>
  </si>
  <si>
    <t>Zápustná instalační krabice s rámečkem pro 2 moduly</t>
  </si>
  <si>
    <t>2*1"  pro instalaci u vstupních dveří do objektu"</t>
  </si>
  <si>
    <t>Povrchová instalační krabice s rámečkem pro 2 moduly</t>
  </si>
  <si>
    <t>1*1" pro instalaci u venkovních vstupních branek"</t>
  </si>
  <si>
    <t>Krycí stříška proti dešti a slunci pro 2-modulový interkom</t>
  </si>
  <si>
    <r>
      <rPr>
        <b/>
        <sz val="10"/>
        <rFont val="Arial CE"/>
        <charset val="238"/>
      </rPr>
      <t>Účastnický IP videotelefon:</t>
    </r>
    <r>
      <rPr>
        <sz val="10"/>
        <rFont val="Arial CE"/>
        <charset val="238"/>
      </rPr>
      <t xml:space="preserve"> dotykový monitor 7", rozlišení 1024 x 600 dpi; rozhraní LAN a WiFi; podpora standardního SIP protokolu; slot na SD kartu (max. 32GB); umožňuje sdílení video hovoru s mobilní aplikací,  napájení 12Vdc /1A nebo PoE (IEEE802.3af)</t>
    </r>
  </si>
  <si>
    <t>Stojánek pro vnitřní monitory, materiál hliník</t>
  </si>
  <si>
    <t>Napájecí zdroj 12 VDC / 2A, pro napájení dveřních zámků</t>
  </si>
  <si>
    <t>2*80 + 5*60</t>
  </si>
  <si>
    <t>1*80</t>
  </si>
  <si>
    <t>2*80</t>
  </si>
  <si>
    <r>
      <rPr>
        <b/>
        <sz val="10"/>
        <rFont val="Arial CE"/>
        <charset val="238"/>
      </rPr>
      <t xml:space="preserve">Aktivní prvek - SWITCH: </t>
    </r>
    <r>
      <rPr>
        <sz val="10"/>
        <rFont val="Arial CE"/>
        <charset val="238"/>
      </rPr>
      <t xml:space="preserve">24 x 10/100/1000 PoE+ porty (370 W), 4x 1G SFP port, L3 managed, max. přenosová rychlost 56 Gbps,  podporované PoE standardy 802.3af, 802.3at, </t>
    </r>
  </si>
  <si>
    <r>
      <rPr>
        <b/>
        <sz val="10"/>
        <rFont val="Arial CE"/>
        <charset val="238"/>
      </rPr>
      <t xml:space="preserve">Koncové podružné hodiny: </t>
    </r>
    <r>
      <rPr>
        <sz val="10"/>
        <rFont val="Arial CE"/>
        <charset val="238"/>
      </rPr>
      <t>digitální, HH:MM, výška číslic 57mm, červená barva, jednostranné pro montáž na stěnu, Ethernet verze, synchronizace protokolem NTP, napájení PoE (IEEE 802.3af-Class 3)</t>
    </r>
  </si>
  <si>
    <t>Konzole pro montáž hodin na stěnu</t>
  </si>
  <si>
    <t>Kabel FTP Cat.5e, LS0H</t>
  </si>
  <si>
    <r>
      <rPr>
        <b/>
        <sz val="10"/>
        <rFont val="Arial"/>
        <family val="2"/>
        <charset val="238"/>
      </rPr>
      <t>Telefonní IP ústředna:</t>
    </r>
    <r>
      <rPr>
        <sz val="10"/>
        <rFont val="Arial"/>
        <family val="2"/>
        <charset val="238"/>
      </rPr>
      <t xml:space="preserve"> Max. 20 uživatelů (klapek), 10 souběžných hovorů, BRI modul (2x BRI port pro 2 ISDN2 linky), utomatické nahrávání hovorů, podporované služby: hlasový průvodce (IVR), vyzváněcí skupiny, fronty, konference</t>
    </r>
  </si>
  <si>
    <r>
      <t xml:space="preserve">Účastnický telefon: </t>
    </r>
    <r>
      <rPr>
        <sz val="10"/>
        <rFont val="Arial"/>
        <family val="2"/>
        <charset val="238"/>
      </rPr>
      <t>Základní IP telefon, grafický displej, 1 SIP účet, HD Voice, podpora PoE napájení</t>
    </r>
  </si>
  <si>
    <r>
      <rPr>
        <b/>
        <sz val="10"/>
        <rFont val="Arial"/>
        <family val="2"/>
        <charset val="238"/>
      </rPr>
      <t xml:space="preserve">Aktivní prvek - SWITCH: </t>
    </r>
    <r>
      <rPr>
        <sz val="10"/>
        <rFont val="Arial"/>
        <family val="2"/>
        <charset val="238"/>
      </rPr>
      <t>52 Port Smart Managed PoE Switch, 48x Gigabit PoE and 4x 10G SFP+, hybird mode</t>
    </r>
  </si>
  <si>
    <r>
      <rPr>
        <b/>
        <sz val="10"/>
        <rFont val="Arial"/>
        <family val="2"/>
        <charset val="238"/>
      </rPr>
      <t>WiFi centrolér:</t>
    </r>
    <r>
      <rPr>
        <sz val="10"/>
        <rFont val="Arial"/>
        <family val="2"/>
        <charset val="238"/>
      </rPr>
      <t xml:space="preserve"> controlér pro správu bezdrátové WiFi sítě</t>
    </r>
  </si>
  <si>
    <t>Aktivní prvek - WiFi router, vnitřní, controlérem řiditelný: 2,4 / 5 GHz, napájení PoE</t>
  </si>
  <si>
    <t>Drobný instalační materiál</t>
  </si>
  <si>
    <t>Uvedení zařízení do provozu a připojení, programování a konfigurace</t>
  </si>
  <si>
    <t>Trubka PVC 16mm pod omítku</t>
  </si>
  <si>
    <t>22*10</t>
  </si>
  <si>
    <t>Trubka PVC 23mm pod omítku</t>
  </si>
  <si>
    <t>16*10</t>
  </si>
  <si>
    <t>Trubka PVC 29mm pod omítku</t>
  </si>
  <si>
    <t>15*10</t>
  </si>
  <si>
    <t>Trubka PVC 36mm pod omítku</t>
  </si>
  <si>
    <t>Trubka KOPOFLEX50 do zemního výkopu</t>
  </si>
  <si>
    <t>1*60</t>
  </si>
  <si>
    <t>Kabelový žlab - lšita vkládací 40x20</t>
  </si>
  <si>
    <t>8*10</t>
  </si>
  <si>
    <t>Kabelový žlab - lšita vkládací 20x20</t>
  </si>
  <si>
    <t>6*10</t>
  </si>
  <si>
    <t>Kabelový žlab drátěný, 100/50, kompletní (vč. výložníků, nosných tyčí a příslušenství)</t>
  </si>
  <si>
    <t>4*10</t>
  </si>
  <si>
    <t>Kabelový žlab drátěný, 50/50, kompletní (vč. výložníků, nosných tyčí a příslušenství)</t>
  </si>
  <si>
    <t>10*10</t>
  </si>
  <si>
    <t>Krabice KU 68, p.o.</t>
  </si>
  <si>
    <t>52*1</t>
  </si>
  <si>
    <t>Krabice KO 97 p.o.</t>
  </si>
  <si>
    <t>34*1</t>
  </si>
  <si>
    <t>Krabice KO 125 p.o.</t>
  </si>
  <si>
    <t>16*1</t>
  </si>
  <si>
    <t>Průraz zdivem, síla zdi do 300mm, otvor do 50x50mm, včetně odvozu a likvidace suti</t>
  </si>
  <si>
    <t>28*1</t>
  </si>
  <si>
    <t>Průraz zdivem, síla zdi do 600mm, otvor do 50x50mm, včetně odvozu a likvidace suti</t>
  </si>
  <si>
    <t>8*1</t>
  </si>
  <si>
    <t>Požární ucpávky prostupů kabeláže</t>
  </si>
  <si>
    <t>Frézování drážky pro uložení kabeláže, hloubka 50mm šířka 50mm, včetně odvozu a likvidace suti</t>
  </si>
  <si>
    <t>35*10</t>
  </si>
  <si>
    <t>Venkovní trasa: Výkop šíře300mm, hloubky 800mm, podkladová vrstva, pískové lože, žpětný zához rýhy, provizorní úprava terénu, práce spojené s překopem stávajícího chodníku (frézování povrchu/rozebrání části povrchu v řešené trase, zpětné zapravení)</t>
  </si>
  <si>
    <t>60+20</t>
  </si>
  <si>
    <t>Zemní kabelová komora pro uložení přípravy pro bránu</t>
  </si>
  <si>
    <t>80*1</t>
  </si>
  <si>
    <t>MŠ Jánošíkova Hodonín</t>
  </si>
  <si>
    <t>budova A</t>
  </si>
  <si>
    <t xml:space="preserve">počet </t>
  </si>
  <si>
    <t>m.j.</t>
  </si>
  <si>
    <t>materiál</t>
  </si>
  <si>
    <t>materiál celkem</t>
  </si>
  <si>
    <t xml:space="preserve">montáž </t>
  </si>
  <si>
    <t>montáž celkem</t>
  </si>
  <si>
    <t>celkem</t>
  </si>
  <si>
    <t>Zařízení č.1</t>
  </si>
  <si>
    <t>Chlazení třídy 1.NP pravá</t>
  </si>
  <si>
    <t>Klimatizace split sestava vnitřní nástěnná jednotka + venkovní jednotka</t>
  </si>
  <si>
    <t xml:space="preserve">Výkon chlazení-6,2kW </t>
  </si>
  <si>
    <t>Výkon topení 6,5kW</t>
  </si>
  <si>
    <t>Rozměry vnitřní jednotky 970 × 300 × 225</t>
  </si>
  <si>
    <t>Rozměry venkovní jednotky 873 x 555 x 376</t>
  </si>
  <si>
    <t>Jmenovité napětí V~ 220-230V</t>
  </si>
  <si>
    <t>jmenovitá frekvence 50Hz</t>
  </si>
  <si>
    <t>Maximální jmenovitý příkon 2300W</t>
  </si>
  <si>
    <t>Doporučené jištění 16A char. B</t>
  </si>
  <si>
    <t>Cu potrubí 1/4"+3/8", vč komunikačního kabelu Cyky-J5x1,5</t>
  </si>
  <si>
    <t>uv odolné</t>
  </si>
  <si>
    <t>Konzole pod venkovní jednotku</t>
  </si>
  <si>
    <t>nástěnná, komaxit, délka 465mm</t>
  </si>
  <si>
    <t>Odvod kondenzátu</t>
  </si>
  <si>
    <t>hadička pr. 20mm, uvnitř hladká</t>
  </si>
  <si>
    <t>kondenzát od vnitřní jednotky sveden k venkovní jednotce</t>
  </si>
  <si>
    <t>Chladivo R32</t>
  </si>
  <si>
    <t>kg</t>
  </si>
  <si>
    <t xml:space="preserve">Zařízení č. 2 </t>
  </si>
  <si>
    <t>Chlazení serverovny</t>
  </si>
  <si>
    <t>Výkon chlazení-2,7 kW</t>
  </si>
  <si>
    <t>Výkon topení- 2,8 kW</t>
  </si>
  <si>
    <t>Maximální jmenovitý příkon 1500W</t>
  </si>
  <si>
    <t xml:space="preserve">Zhotovení prostupu a komínku střešní konstrukcí vč. Zaizolování </t>
  </si>
  <si>
    <t xml:space="preserve">složeno z HT 50 trouba 1m koleno 45°4ks, UV odolné, izolováno asfaltovým pásem jako zbytek střechy </t>
  </si>
  <si>
    <t>Cu potrubí 1/4"+1/2", vč komunikačního kabelu Cyky-J5x1,5</t>
  </si>
  <si>
    <t>kondenzát od vnitřní jednotky sveden k zemi ven, zasekat</t>
  </si>
  <si>
    <t>Gumové podklady pod vnější jednotku</t>
  </si>
  <si>
    <t>délka 400mm</t>
  </si>
  <si>
    <t>Zařízení č. 3</t>
  </si>
  <si>
    <t>Chlazení třídy 2.NP pravá</t>
  </si>
  <si>
    <t>Demontáž a ekologická likvidace stavající jednotky</t>
  </si>
  <si>
    <t>Doporučené jištění 16A char B</t>
  </si>
  <si>
    <t>nástěnná, komaxit, délka 550mm</t>
  </si>
  <si>
    <t xml:space="preserve">kondenzát od vnitřní jednotky sveden k zemi pod venkovní jednotku </t>
  </si>
  <si>
    <t>Zařízení č. 4</t>
  </si>
  <si>
    <t>Chlazení třídy 2.NP levá</t>
  </si>
  <si>
    <t>Doprava</t>
  </si>
  <si>
    <t>Spojovací materiál</t>
  </si>
  <si>
    <t>předávací dokumentace</t>
  </si>
  <si>
    <t>proškolení obsluhy</t>
  </si>
  <si>
    <t xml:space="preserve">Celkem </t>
  </si>
  <si>
    <t>bez dph</t>
  </si>
  <si>
    <t>Ve všech listech tohoto souboru můžete měnit pouze buňky s červeným pozadím. Jedná se o tyto údaje : 
- jednotkové ceny položek zadané na maximálně dvě desetinná místa</t>
  </si>
  <si>
    <t>MŠ Jánošíkova, Hodonín -</t>
  </si>
  <si>
    <t>rekonstrukce elektroinstalace, budova A</t>
  </si>
  <si>
    <t>SOUHRNNÝ ROZPOČET</t>
  </si>
  <si>
    <t>Cena bez DPH</t>
  </si>
  <si>
    <t>Cena vč. 21% DPH</t>
  </si>
  <si>
    <t>Silnoproudá elektrotechnika</t>
  </si>
  <si>
    <t>Elektronické komunikace</t>
  </si>
  <si>
    <t>Chlazení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</si>
</sst>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5" formatCode="#,##0\ &quot;Kč&quot;;\-#,##0\ &quot;Kč&quot;"/>
    <numFmt numFmtId="42" formatCode="_-* #,##0\ &quot;Kč&quot;_-;\-* #,##0\ &quot;Kč&quot;_-;_-* &quot;-&quot;\ &quot;Kč&quot;_-;_-@_-"/>
    <numFmt numFmtId="164" formatCode="#,##0.0"/>
    <numFmt numFmtId="165" formatCode="#,##0.00000"/>
    <numFmt numFmtId="166" formatCode="#,##0.00\ _K_č"/>
    <numFmt numFmtId="167" formatCode="#,##0.00\ &quot;Kč&quot;"/>
    <numFmt numFmtId="168" formatCode="General_)"/>
  </numFmts>
  <fonts count="62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10"/>
      <name val="Arial CE"/>
      <charset val="238"/>
    </font>
    <font>
      <sz val="11"/>
      <color rgb="FF9C57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charset val="238"/>
    </font>
    <font>
      <sz val="8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2"/>
      <color indexed="12"/>
      <name val="Arial"/>
      <family val="2"/>
      <charset val="238"/>
    </font>
    <font>
      <b/>
      <sz val="8"/>
      <color indexed="8"/>
      <name val="Arial"/>
      <family val="2"/>
      <charset val="238"/>
    </font>
    <font>
      <sz val="9"/>
      <color indexed="8"/>
      <name val="Courier New"/>
      <family val="3"/>
      <charset val="238"/>
    </font>
    <font>
      <i/>
      <sz val="8"/>
      <color indexed="8"/>
      <name val="Arial"/>
      <family val="2"/>
      <charset val="238"/>
    </font>
    <font>
      <b/>
      <sz val="16"/>
      <name val="Arial CE"/>
      <family val="2"/>
      <charset val="238"/>
    </font>
    <font>
      <b/>
      <i/>
      <sz val="10"/>
      <name val="Arial CE"/>
      <family val="2"/>
      <charset val="238"/>
    </font>
    <font>
      <b/>
      <i/>
      <sz val="11"/>
      <name val="Arial CE"/>
      <family val="2"/>
      <charset val="238"/>
    </font>
    <font>
      <b/>
      <i/>
      <sz val="12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"/>
      <family val="2"/>
      <charset val="238"/>
    </font>
    <font>
      <i/>
      <sz val="10"/>
      <name val="Arial"/>
      <family val="2"/>
      <charset val="238"/>
    </font>
    <font>
      <i/>
      <sz val="10"/>
      <name val="Arial CE"/>
      <family val="2"/>
      <charset val="238"/>
    </font>
    <font>
      <i/>
      <sz val="10"/>
      <name val="Arial CE"/>
      <charset val="238"/>
    </font>
    <font>
      <sz val="10"/>
      <name val="Arial"/>
      <family val="2"/>
    </font>
    <font>
      <sz val="10"/>
      <color indexed="8"/>
      <name val="Arial CE"/>
      <family val="2"/>
      <charset val="238"/>
    </font>
    <font>
      <i/>
      <sz val="10"/>
      <color indexed="8"/>
      <name val="Arial CE"/>
      <family val="2"/>
      <charset val="238"/>
    </font>
    <font>
      <i/>
      <sz val="9"/>
      <name val="Arial CE"/>
      <family val="2"/>
      <charset val="238"/>
    </font>
    <font>
      <sz val="10"/>
      <color indexed="9"/>
      <name val="Arial"/>
      <family val="2"/>
      <charset val="238"/>
    </font>
    <font>
      <sz val="10"/>
      <name val="Arial CE"/>
      <family val="2"/>
    </font>
    <font>
      <b/>
      <sz val="10"/>
      <name val="Tahoma"/>
      <family val="2"/>
      <charset val="238"/>
    </font>
    <font>
      <sz val="10"/>
      <name val="Tahoma"/>
      <family val="2"/>
      <charset val="238"/>
    </font>
    <font>
      <sz val="10"/>
      <name val="Tahoma"/>
      <family val="2"/>
    </font>
    <font>
      <sz val="10"/>
      <name val="Garamond CE"/>
      <charset val="238"/>
    </font>
    <font>
      <i/>
      <sz val="9"/>
      <name val="Arial CE"/>
      <charset val="238"/>
    </font>
    <font>
      <i/>
      <sz val="9"/>
      <color indexed="8"/>
      <name val="Arial CE"/>
      <family val="2"/>
      <charset val="238"/>
    </font>
    <font>
      <sz val="10"/>
      <color indexed="8"/>
      <name val="Arial"/>
      <family val="2"/>
      <charset val="238"/>
    </font>
    <font>
      <i/>
      <sz val="9"/>
      <color indexed="8"/>
      <name val="Arial"/>
      <family val="2"/>
      <charset val="238"/>
    </font>
    <font>
      <b/>
      <sz val="10"/>
      <name val="Arial"/>
      <family val="2"/>
      <charset val="238"/>
    </font>
    <font>
      <sz val="10"/>
      <color indexed="8"/>
      <name val="Arial CE"/>
      <charset val="238"/>
    </font>
    <font>
      <sz val="10"/>
      <name val="Garamond CE"/>
      <family val="1"/>
      <charset val="238"/>
    </font>
    <font>
      <sz val="1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CCC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0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rgb="FFB2B2B2"/>
      </left>
      <right/>
      <top style="thin">
        <color rgb="FFB2B2B2"/>
      </top>
      <bottom style="thin">
        <color rgb="FFB2B2B2"/>
      </bottom>
      <diagonal/>
    </border>
    <border>
      <left style="hair">
        <color rgb="FFB2B2B2"/>
      </left>
      <right style="hair">
        <color rgb="FFB2B2B2"/>
      </right>
      <top style="hair">
        <color rgb="FFB2B2B2"/>
      </top>
      <bottom style="hair">
        <color rgb="FFB2B2B2"/>
      </bottom>
      <diagonal/>
    </border>
    <border>
      <left/>
      <right/>
      <top style="thin">
        <color rgb="FFB2B2B2"/>
      </top>
      <bottom style="thin">
        <color rgb="FFB2B2B2"/>
      </bottom>
      <diagonal/>
    </border>
    <border>
      <left/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 style="thin">
        <color rgb="FFB2B2B2"/>
      </right>
      <top/>
      <bottom style="thin">
        <color rgb="FFB2B2B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/>
      <diagonal/>
    </border>
    <border>
      <left style="thin">
        <color rgb="FFB2B2B2"/>
      </left>
      <right style="thin">
        <color rgb="FFB2B2B2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27">
    <xf numFmtId="0" fontId="0" fillId="0" borderId="0"/>
    <xf numFmtId="0" fontId="2" fillId="0" borderId="0"/>
    <xf numFmtId="9" fontId="19" fillId="0" borderId="0" applyFont="0" applyFill="0" applyBorder="0" applyAlignment="0" applyProtection="0"/>
    <xf numFmtId="0" fontId="20" fillId="6" borderId="0" applyNumberFormat="0" applyBorder="0" applyAlignment="0" applyProtection="0"/>
    <xf numFmtId="0" fontId="19" fillId="0" borderId="0"/>
    <xf numFmtId="0" fontId="22" fillId="0" borderId="0"/>
    <xf numFmtId="0" fontId="2" fillId="0" borderId="0" applyProtection="0"/>
    <xf numFmtId="0" fontId="19" fillId="0" borderId="0" applyProtection="0"/>
    <xf numFmtId="0" fontId="36" fillId="0" borderId="0"/>
    <xf numFmtId="168" fontId="5" fillId="0" borderId="0"/>
    <xf numFmtId="168" fontId="6" fillId="0" borderId="0"/>
    <xf numFmtId="0" fontId="19" fillId="0" borderId="0"/>
    <xf numFmtId="0" fontId="19" fillId="0" borderId="0" applyProtection="0"/>
    <xf numFmtId="0" fontId="19" fillId="0" borderId="0" applyProtection="0"/>
    <xf numFmtId="0" fontId="19" fillId="0" borderId="0" applyProtection="0"/>
    <xf numFmtId="0" fontId="47" fillId="0" borderId="0"/>
    <xf numFmtId="0" fontId="19" fillId="0" borderId="0" applyProtection="0"/>
    <xf numFmtId="0" fontId="51" fillId="0" borderId="0"/>
    <xf numFmtId="0" fontId="5" fillId="0" borderId="0" applyProtection="0"/>
    <xf numFmtId="0" fontId="2" fillId="0" borderId="0"/>
    <xf numFmtId="0" fontId="58" fillId="0" borderId="0"/>
    <xf numFmtId="0" fontId="2" fillId="0" borderId="0"/>
    <xf numFmtId="0" fontId="2" fillId="0" borderId="0"/>
    <xf numFmtId="0" fontId="2" fillId="0" borderId="0" applyProtection="0"/>
    <xf numFmtId="0" fontId="1" fillId="0" borderId="0"/>
    <xf numFmtId="0" fontId="1" fillId="7" borderId="47" applyNumberFormat="0" applyFont="0" applyAlignment="0" applyProtection="0"/>
    <xf numFmtId="0" fontId="1" fillId="0" borderId="0"/>
  </cellStyleXfs>
  <cellXfs count="972">
    <xf numFmtId="0" fontId="0" fillId="0" borderId="0" xfId="0"/>
    <xf numFmtId="14" fontId="4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9" fillId="0" borderId="1" xfId="0" applyFont="1" applyBorder="1"/>
    <xf numFmtId="0" fontId="9" fillId="0" borderId="0" xfId="0" applyFont="1"/>
    <xf numFmtId="0" fontId="9" fillId="0" borderId="0" xfId="0" applyFont="1" applyAlignment="1">
      <alignment horizontal="left" vertical="center"/>
    </xf>
    <xf numFmtId="0" fontId="9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9" fillId="0" borderId="2" xfId="0" applyFont="1" applyBorder="1" applyAlignment="1">
      <alignment horizontal="right"/>
    </xf>
    <xf numFmtId="0" fontId="9" fillId="0" borderId="6" xfId="0" applyFont="1" applyBorder="1" applyAlignment="1">
      <alignment vertical="top"/>
    </xf>
    <xf numFmtId="14" fontId="9" fillId="0" borderId="6" xfId="0" applyNumberFormat="1" applyFont="1" applyBorder="1" applyAlignment="1">
      <alignment horizontal="center" vertical="top"/>
    </xf>
    <xf numFmtId="0" fontId="9" fillId="0" borderId="1" xfId="0" applyFont="1" applyBorder="1" applyAlignment="1">
      <alignment horizontal="left" vertical="center" indent="1"/>
    </xf>
    <xf numFmtId="0" fontId="9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9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9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9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9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9" fillId="0" borderId="0" xfId="0" applyFont="1" applyAlignment="1">
      <alignment vertical="center" wrapText="1"/>
    </xf>
    <xf numFmtId="0" fontId="9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9" fillId="0" borderId="18" xfId="0" applyFont="1" applyBorder="1" applyAlignment="1">
      <alignment horizontal="left" vertical="top" wrapText="1"/>
    </xf>
    <xf numFmtId="0" fontId="9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9" fillId="0" borderId="12" xfId="0" applyFont="1" applyBorder="1" applyAlignment="1">
      <alignment horizontal="left" vertical="center" wrapText="1"/>
    </xf>
    <xf numFmtId="0" fontId="9" fillId="0" borderId="12" xfId="0" applyFont="1" applyBorder="1" applyAlignment="1">
      <alignment wrapText="1"/>
    </xf>
    <xf numFmtId="1" fontId="9" fillId="0" borderId="12" xfId="0" applyNumberFormat="1" applyFont="1" applyBorder="1" applyAlignment="1">
      <alignment horizontal="right" vertical="center" wrapText="1"/>
    </xf>
    <xf numFmtId="1" fontId="9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9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9" fillId="0" borderId="6" xfId="0" applyFont="1" applyBorder="1" applyAlignment="1">
      <alignment vertical="top" wrapText="1"/>
    </xf>
    <xf numFmtId="0" fontId="9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9" fillId="0" borderId="6" xfId="0" applyNumberFormat="1" applyFont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7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9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9" fillId="3" borderId="6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Alignment="1">
      <alignment horizontal="left" vertical="center"/>
    </xf>
    <xf numFmtId="0" fontId="9" fillId="4" borderId="0" xfId="0" applyFont="1" applyFill="1" applyAlignment="1" applyProtection="1">
      <alignment horizontal="left" vertical="center"/>
      <protection locked="0"/>
    </xf>
    <xf numFmtId="0" fontId="9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4" fontId="8" fillId="5" borderId="30" xfId="0" applyNumberFormat="1" applyFont="1" applyFill="1" applyBorder="1" applyAlignment="1">
      <alignment vertical="center"/>
    </xf>
    <xf numFmtId="4" fontId="8" fillId="5" borderId="31" xfId="0" applyNumberFormat="1" applyFont="1" applyFill="1" applyBorder="1" applyAlignment="1">
      <alignment vertical="center" wrapText="1"/>
    </xf>
    <xf numFmtId="4" fontId="11" fillId="5" borderId="32" xfId="0" applyNumberFormat="1" applyFont="1" applyFill="1" applyBorder="1" applyAlignment="1">
      <alignment horizontal="center" vertical="center" wrapText="1" shrinkToFit="1"/>
    </xf>
    <xf numFmtId="4" fontId="8" fillId="5" borderId="32" xfId="0" applyNumberFormat="1" applyFont="1" applyFill="1" applyBorder="1" applyAlignment="1">
      <alignment horizontal="center" vertical="center" wrapText="1" shrinkToFit="1"/>
    </xf>
    <xf numFmtId="3" fontId="8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4" fillId="0" borderId="35" xfId="0" applyNumberFormat="1" applyFont="1" applyBorder="1" applyAlignment="1">
      <alignment horizontal="right" vertical="center" wrapText="1" shrinkToFit="1"/>
    </xf>
    <xf numFmtId="4" fontId="4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9" fillId="0" borderId="33" xfId="0" applyNumberFormat="1" applyFont="1" applyBorder="1" applyAlignment="1">
      <alignment vertical="center"/>
    </xf>
    <xf numFmtId="4" fontId="9" fillId="0" borderId="35" xfId="0" applyNumberFormat="1" applyFont="1" applyBorder="1" applyAlignment="1">
      <alignment vertical="center" wrapText="1" shrinkToFit="1"/>
    </xf>
    <xf numFmtId="4" fontId="9" fillId="0" borderId="35" xfId="0" applyNumberFormat="1" applyFont="1" applyBorder="1" applyAlignment="1">
      <alignment vertical="center" shrinkToFit="1"/>
    </xf>
    <xf numFmtId="3" fontId="9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5" fillId="3" borderId="11" xfId="0" applyFont="1" applyFill="1" applyBorder="1" applyAlignment="1">
      <alignment horizontal="left" vertical="center" indent="1"/>
    </xf>
    <xf numFmtId="0" fontId="6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5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9" fillId="3" borderId="13" xfId="0" applyNumberFormat="1" applyFont="1" applyFill="1" applyBorder="1" applyAlignment="1">
      <alignment horizontal="left" vertical="center"/>
    </xf>
    <xf numFmtId="0" fontId="7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8" fillId="0" borderId="26" xfId="0" applyFont="1" applyBorder="1" applyAlignment="1">
      <alignment vertical="center"/>
    </xf>
    <xf numFmtId="0" fontId="8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8" fillId="0" borderId="33" xfId="0" applyNumberFormat="1" applyFont="1" applyBorder="1" applyAlignment="1">
      <alignment vertical="center"/>
    </xf>
    <xf numFmtId="0" fontId="8" fillId="3" borderId="36" xfId="0" applyFont="1" applyFill="1" applyBorder="1" applyAlignment="1">
      <alignment vertical="center"/>
    </xf>
    <xf numFmtId="0" fontId="8" fillId="3" borderId="36" xfId="0" applyFont="1" applyFill="1" applyBorder="1" applyAlignment="1">
      <alignment vertical="center" wrapText="1"/>
    </xf>
    <xf numFmtId="0" fontId="8" fillId="3" borderId="37" xfId="0" applyFont="1" applyFill="1" applyBorder="1" applyAlignment="1">
      <alignment vertical="center" wrapText="1"/>
    </xf>
    <xf numFmtId="164" fontId="8" fillId="0" borderId="35" xfId="0" applyNumberFormat="1" applyFont="1" applyBorder="1" applyAlignment="1">
      <alignment vertical="center"/>
    </xf>
    <xf numFmtId="164" fontId="8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8" fillId="0" borderId="35" xfId="0" applyNumberFormat="1" applyFont="1" applyBorder="1" applyAlignment="1">
      <alignment horizontal="center" vertical="center"/>
    </xf>
    <xf numFmtId="4" fontId="8" fillId="0" borderId="35" xfId="0" applyNumberFormat="1" applyFont="1" applyBorder="1" applyAlignment="1">
      <alignment vertical="center"/>
    </xf>
    <xf numFmtId="4" fontId="8" fillId="3" borderId="39" xfId="0" applyNumberFormat="1" applyFont="1" applyFill="1" applyBorder="1" applyAlignment="1">
      <alignment horizontal="center" vertical="center"/>
    </xf>
    <xf numFmtId="4" fontId="8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9" fillId="3" borderId="15" xfId="0" applyFont="1" applyFill="1" applyBorder="1" applyAlignment="1">
      <alignment vertical="top"/>
    </xf>
    <xf numFmtId="49" fontId="9" fillId="3" borderId="12" xfId="0" applyNumberFormat="1" applyFont="1" applyFill="1" applyBorder="1" applyAlignment="1">
      <alignment vertical="top"/>
    </xf>
    <xf numFmtId="0" fontId="9" fillId="3" borderId="12" xfId="0" applyFont="1" applyFill="1" applyBorder="1" applyAlignment="1">
      <alignment horizontal="center" vertical="top"/>
    </xf>
    <xf numFmtId="0" fontId="9" fillId="3" borderId="12" xfId="0" applyFont="1" applyFill="1" applyBorder="1" applyAlignment="1">
      <alignment vertical="top"/>
    </xf>
    <xf numFmtId="0" fontId="17" fillId="0" borderId="0" xfId="0" applyFont="1" applyAlignment="1">
      <alignment vertical="top"/>
    </xf>
    <xf numFmtId="49" fontId="17" fillId="0" borderId="0" xfId="0" applyNumberFormat="1" applyFont="1" applyAlignment="1">
      <alignment vertical="top"/>
    </xf>
    <xf numFmtId="165" fontId="17" fillId="0" borderId="0" xfId="0" applyNumberFormat="1" applyFont="1" applyAlignment="1">
      <alignment vertical="top" shrinkToFit="1"/>
    </xf>
    <xf numFmtId="4" fontId="17" fillId="0" borderId="0" xfId="0" applyNumberFormat="1" applyFont="1" applyAlignment="1">
      <alignment vertical="top" shrinkToFit="1"/>
    </xf>
    <xf numFmtId="4" fontId="17" fillId="4" borderId="0" xfId="0" applyNumberFormat="1" applyFont="1" applyFill="1" applyAlignment="1" applyProtection="1">
      <alignment vertical="top" shrinkToFit="1"/>
      <protection locked="0"/>
    </xf>
    <xf numFmtId="165" fontId="18" fillId="0" borderId="0" xfId="0" applyNumberFormat="1" applyFont="1" applyAlignment="1">
      <alignment horizontal="center" vertical="top" wrapText="1" shrinkToFit="1"/>
    </xf>
    <xf numFmtId="165" fontId="18" fillId="0" borderId="0" xfId="0" applyNumberFormat="1" applyFont="1" applyAlignment="1">
      <alignment vertical="top" wrapText="1" shrinkToFit="1"/>
    </xf>
    <xf numFmtId="165" fontId="9" fillId="3" borderId="0" xfId="0" applyNumberFormat="1" applyFont="1" applyFill="1" applyAlignment="1">
      <alignment vertical="top" shrinkToFit="1"/>
    </xf>
    <xf numFmtId="4" fontId="9" fillId="3" borderId="0" xfId="0" applyNumberFormat="1" applyFont="1" applyFill="1" applyAlignment="1">
      <alignment vertical="top" shrinkToFit="1"/>
    </xf>
    <xf numFmtId="0" fontId="9" fillId="3" borderId="29" xfId="0" applyFont="1" applyFill="1" applyBorder="1" applyAlignment="1">
      <alignment vertical="top"/>
    </xf>
    <xf numFmtId="49" fontId="9" fillId="3" borderId="18" xfId="0" applyNumberFormat="1" applyFont="1" applyFill="1" applyBorder="1" applyAlignment="1">
      <alignment vertical="top"/>
    </xf>
    <xf numFmtId="0" fontId="9" fillId="3" borderId="18" xfId="0" applyFont="1" applyFill="1" applyBorder="1" applyAlignment="1">
      <alignment horizontal="center" vertical="top" shrinkToFit="1"/>
    </xf>
    <xf numFmtId="165" fontId="9" fillId="3" borderId="18" xfId="0" applyNumberFormat="1" applyFont="1" applyFill="1" applyBorder="1" applyAlignment="1">
      <alignment vertical="top" shrinkToFit="1"/>
    </xf>
    <xf numFmtId="4" fontId="9" fillId="3" borderId="18" xfId="0" applyNumberFormat="1" applyFont="1" applyFill="1" applyBorder="1" applyAlignment="1">
      <alignment vertical="top" shrinkToFit="1"/>
    </xf>
    <xf numFmtId="4" fontId="9" fillId="3" borderId="40" xfId="0" applyNumberFormat="1" applyFont="1" applyFill="1" applyBorder="1" applyAlignment="1">
      <alignment vertical="top" shrinkToFit="1"/>
    </xf>
    <xf numFmtId="4" fontId="9" fillId="3" borderId="22" xfId="0" applyNumberFormat="1" applyFont="1" applyFill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5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3" xfId="0" applyNumberFormat="1" applyFont="1" applyBorder="1" applyAlignment="1">
      <alignment vertical="top" shrinkToFit="1"/>
    </xf>
    <xf numFmtId="0" fontId="17" fillId="0" borderId="44" xfId="0" applyFont="1" applyBorder="1" applyAlignment="1">
      <alignment vertical="top"/>
    </xf>
    <xf numFmtId="49" fontId="17" fillId="0" borderId="45" xfId="0" applyNumberFormat="1" applyFont="1" applyBorder="1" applyAlignment="1">
      <alignment vertical="top"/>
    </xf>
    <xf numFmtId="0" fontId="17" fillId="0" borderId="45" xfId="0" applyFont="1" applyBorder="1" applyAlignment="1">
      <alignment horizontal="center" vertical="top" shrinkToFit="1"/>
    </xf>
    <xf numFmtId="165" fontId="17" fillId="0" borderId="45" xfId="0" applyNumberFormat="1" applyFont="1" applyBorder="1" applyAlignment="1">
      <alignment vertical="top" shrinkToFit="1"/>
    </xf>
    <xf numFmtId="4" fontId="17" fillId="4" borderId="45" xfId="0" applyNumberFormat="1" applyFont="1" applyFill="1" applyBorder="1" applyAlignment="1" applyProtection="1">
      <alignment vertical="top" shrinkToFit="1"/>
      <protection locked="0"/>
    </xf>
    <xf numFmtId="4" fontId="17" fillId="0" borderId="46" xfId="0" applyNumberFormat="1" applyFont="1" applyBorder="1" applyAlignment="1">
      <alignment vertical="top" shrinkToFit="1"/>
    </xf>
    <xf numFmtId="49" fontId="9" fillId="3" borderId="18" xfId="0" applyNumberFormat="1" applyFont="1" applyFill="1" applyBorder="1" applyAlignment="1">
      <alignment horizontal="left" vertical="top" wrapText="1"/>
    </xf>
    <xf numFmtId="49" fontId="17" fillId="0" borderId="45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9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9" fillId="0" borderId="0" xfId="4" applyFont="1"/>
    <xf numFmtId="0" fontId="19" fillId="0" borderId="0" xfId="4"/>
    <xf numFmtId="0" fontId="22" fillId="0" borderId="0" xfId="5"/>
    <xf numFmtId="0" fontId="23" fillId="0" borderId="0" xfId="5" applyFont="1" applyAlignment="1">
      <alignment horizontal="right" vertical="top"/>
    </xf>
    <xf numFmtId="0" fontId="23" fillId="8" borderId="48" xfId="5" applyFont="1" applyFill="1" applyBorder="1" applyAlignment="1">
      <alignment horizontal="left" vertical="top" indent="1"/>
    </xf>
    <xf numFmtId="0" fontId="23" fillId="0" borderId="0" xfId="5" applyFont="1" applyAlignment="1">
      <alignment vertical="top"/>
    </xf>
    <xf numFmtId="0" fontId="24" fillId="9" borderId="49" xfId="5" applyFont="1" applyFill="1" applyBorder="1" applyAlignment="1">
      <alignment horizontal="right" vertical="top"/>
    </xf>
    <xf numFmtId="0" fontId="24" fillId="9" borderId="50" xfId="5" applyFont="1" applyFill="1" applyBorder="1" applyAlignment="1">
      <alignment horizontal="left" vertical="top" indent="1"/>
    </xf>
    <xf numFmtId="0" fontId="23" fillId="9" borderId="51" xfId="5" applyFont="1" applyFill="1" applyBorder="1" applyAlignment="1">
      <alignment vertical="top"/>
    </xf>
    <xf numFmtId="0" fontId="24" fillId="9" borderId="52" xfId="5" applyFont="1" applyFill="1" applyBorder="1" applyAlignment="1">
      <alignment horizontal="right" vertical="top"/>
    </xf>
    <xf numFmtId="0" fontId="24" fillId="9" borderId="0" xfId="5" applyFont="1" applyFill="1" applyAlignment="1">
      <alignment horizontal="left" vertical="top" indent="1"/>
    </xf>
    <xf numFmtId="0" fontId="23" fillId="9" borderId="53" xfId="5" applyFont="1" applyFill="1" applyBorder="1" applyAlignment="1">
      <alignment vertical="top"/>
    </xf>
    <xf numFmtId="0" fontId="23" fillId="9" borderId="54" xfId="5" applyFont="1" applyFill="1" applyBorder="1" applyAlignment="1">
      <alignment vertical="top"/>
    </xf>
    <xf numFmtId="0" fontId="24" fillId="9" borderId="55" xfId="5" applyFont="1" applyFill="1" applyBorder="1" applyAlignment="1">
      <alignment horizontal="left" vertical="top" indent="1"/>
    </xf>
    <xf numFmtId="0" fontId="23" fillId="9" borderId="56" xfId="5" applyFont="1" applyFill="1" applyBorder="1" applyAlignment="1">
      <alignment vertical="top"/>
    </xf>
    <xf numFmtId="0" fontId="24" fillId="0" borderId="0" xfId="5" applyFont="1" applyAlignment="1">
      <alignment horizontal="right" vertical="top"/>
    </xf>
    <xf numFmtId="0" fontId="23" fillId="0" borderId="0" xfId="5" applyFont="1" applyAlignment="1">
      <alignment horizontal="left" vertical="top" indent="1"/>
    </xf>
    <xf numFmtId="0" fontId="23" fillId="9" borderId="58" xfId="5" applyFont="1" applyFill="1" applyBorder="1" applyAlignment="1">
      <alignment horizontal="right" vertical="top"/>
    </xf>
    <xf numFmtId="0" fontId="23" fillId="9" borderId="58" xfId="5" applyFont="1" applyFill="1" applyBorder="1" applyAlignment="1">
      <alignment horizontal="left" vertical="top"/>
    </xf>
    <xf numFmtId="1" fontId="23" fillId="0" borderId="0" xfId="5" applyNumberFormat="1" applyFont="1" applyAlignment="1">
      <alignment horizontal="right" vertical="top"/>
    </xf>
    <xf numFmtId="49" fontId="23" fillId="0" borderId="0" xfId="5" applyNumberFormat="1" applyFont="1" applyAlignment="1">
      <alignment horizontal="left" vertical="top" wrapText="1"/>
    </xf>
    <xf numFmtId="2" fontId="23" fillId="8" borderId="59" xfId="5" applyNumberFormat="1" applyFont="1" applyFill="1" applyBorder="1" applyAlignment="1">
      <alignment horizontal="right" vertical="top"/>
    </xf>
    <xf numFmtId="2" fontId="23" fillId="0" borderId="0" xfId="5" applyNumberFormat="1" applyFont="1" applyAlignment="1">
      <alignment horizontal="right" vertical="top"/>
    </xf>
    <xf numFmtId="2" fontId="23" fillId="8" borderId="60" xfId="5" applyNumberFormat="1" applyFont="1" applyFill="1" applyBorder="1" applyAlignment="1">
      <alignment horizontal="right" vertical="top"/>
    </xf>
    <xf numFmtId="2" fontId="23" fillId="0" borderId="0" xfId="5" applyNumberFormat="1" applyFont="1" applyAlignment="1">
      <alignment horizontal="left" vertical="top"/>
    </xf>
    <xf numFmtId="0" fontId="26" fillId="0" borderId="0" xfId="5" applyFont="1" applyAlignment="1">
      <alignment horizontal="left" vertical="top"/>
    </xf>
    <xf numFmtId="0" fontId="23" fillId="0" borderId="61" xfId="5" applyFont="1" applyBorder="1" applyAlignment="1">
      <alignment vertical="top"/>
    </xf>
    <xf numFmtId="2" fontId="27" fillId="0" borderId="61" xfId="5" applyNumberFormat="1" applyFont="1" applyBorder="1" applyAlignment="1">
      <alignment horizontal="right" vertical="top"/>
    </xf>
    <xf numFmtId="0" fontId="27" fillId="0" borderId="0" xfId="5" applyFont="1" applyAlignment="1">
      <alignment horizontal="right" vertical="top"/>
    </xf>
    <xf numFmtId="2" fontId="27" fillId="0" borderId="0" xfId="5" applyNumberFormat="1" applyFont="1" applyAlignment="1">
      <alignment horizontal="left" vertical="top"/>
    </xf>
    <xf numFmtId="0" fontId="23" fillId="9" borderId="58" xfId="5" applyFont="1" applyFill="1" applyBorder="1" applyAlignment="1">
      <alignment vertical="top"/>
    </xf>
    <xf numFmtId="0" fontId="26" fillId="0" borderId="0" xfId="5" applyFont="1" applyAlignment="1">
      <alignment horizontal="right" vertical="top"/>
    </xf>
    <xf numFmtId="0" fontId="26" fillId="0" borderId="0" xfId="5" applyFont="1" applyAlignment="1">
      <alignment vertical="top" wrapText="1"/>
    </xf>
    <xf numFmtId="2" fontId="26" fillId="0" borderId="0" xfId="5" applyNumberFormat="1" applyFont="1" applyAlignment="1">
      <alignment vertical="top"/>
    </xf>
    <xf numFmtId="0" fontId="23" fillId="0" borderId="0" xfId="5" applyFont="1" applyAlignment="1">
      <alignment vertical="top" wrapText="1"/>
    </xf>
    <xf numFmtId="2" fontId="23" fillId="0" borderId="0" xfId="5" applyNumberFormat="1" applyFont="1" applyAlignment="1">
      <alignment vertical="top"/>
    </xf>
    <xf numFmtId="0" fontId="26" fillId="0" borderId="62" xfId="5" applyFont="1" applyBorder="1" applyAlignment="1">
      <alignment horizontal="right" vertical="top"/>
    </xf>
    <xf numFmtId="0" fontId="26" fillId="0" borderId="62" xfId="5" applyFont="1" applyBorder="1" applyAlignment="1">
      <alignment vertical="top" wrapText="1"/>
    </xf>
    <xf numFmtId="2" fontId="26" fillId="0" borderId="62" xfId="5" applyNumberFormat="1" applyFont="1" applyBorder="1" applyAlignment="1">
      <alignment vertical="top"/>
    </xf>
    <xf numFmtId="0" fontId="26" fillId="0" borderId="61" xfId="5" applyFont="1" applyBorder="1" applyAlignment="1">
      <alignment horizontal="right" vertical="top"/>
    </xf>
    <xf numFmtId="0" fontId="26" fillId="0" borderId="61" xfId="5" applyFont="1" applyBorder="1" applyAlignment="1">
      <alignment vertical="top" wrapText="1"/>
    </xf>
    <xf numFmtId="2" fontId="26" fillId="0" borderId="61" xfId="5" applyNumberFormat="1" applyFont="1" applyBorder="1" applyAlignment="1">
      <alignment vertical="top"/>
    </xf>
    <xf numFmtId="0" fontId="27" fillId="0" borderId="0" xfId="5" applyFont="1" applyAlignment="1">
      <alignment vertical="top"/>
    </xf>
    <xf numFmtId="2" fontId="27" fillId="0" borderId="0" xfId="5" applyNumberFormat="1" applyFont="1" applyAlignment="1">
      <alignment vertical="top"/>
    </xf>
    <xf numFmtId="0" fontId="28" fillId="0" borderId="0" xfId="5" applyFont="1" applyAlignment="1">
      <alignment vertical="top" wrapText="1"/>
    </xf>
    <xf numFmtId="0" fontId="19" fillId="0" borderId="0" xfId="6" applyFont="1"/>
    <xf numFmtId="0" fontId="29" fillId="0" borderId="0" xfId="6" applyFont="1" applyAlignment="1">
      <alignment horizontal="left"/>
    </xf>
    <xf numFmtId="0" fontId="19" fillId="0" borderId="63" xfId="6" applyFont="1" applyBorder="1" applyAlignment="1">
      <alignment horizontal="center"/>
    </xf>
    <xf numFmtId="0" fontId="19" fillId="0" borderId="64" xfId="6" applyFont="1" applyBorder="1"/>
    <xf numFmtId="0" fontId="6" fillId="0" borderId="65" xfId="6" applyFont="1" applyBorder="1" applyAlignment="1">
      <alignment horizontal="center"/>
    </xf>
    <xf numFmtId="166" fontId="6" fillId="0" borderId="66" xfId="6" applyNumberFormat="1" applyFont="1" applyBorder="1" applyAlignment="1">
      <alignment horizontal="center"/>
    </xf>
    <xf numFmtId="0" fontId="19" fillId="0" borderId="65" xfId="6" applyFont="1" applyBorder="1" applyAlignment="1">
      <alignment horizontal="center"/>
    </xf>
    <xf numFmtId="0" fontId="19" fillId="0" borderId="67" xfId="6" applyFont="1" applyBorder="1"/>
    <xf numFmtId="0" fontId="19" fillId="0" borderId="68" xfId="6" applyFont="1" applyBorder="1"/>
    <xf numFmtId="166" fontId="6" fillId="0" borderId="69" xfId="6" applyNumberFormat="1" applyFont="1" applyBorder="1" applyAlignment="1">
      <alignment horizontal="center"/>
    </xf>
    <xf numFmtId="0" fontId="19" fillId="0" borderId="70" xfId="6" applyFont="1" applyBorder="1" applyAlignment="1">
      <alignment horizontal="center"/>
    </xf>
    <xf numFmtId="0" fontId="30" fillId="0" borderId="71" xfId="6" applyFont="1" applyBorder="1"/>
    <xf numFmtId="0" fontId="19" fillId="0" borderId="71" xfId="6" applyFont="1" applyBorder="1"/>
    <xf numFmtId="166" fontId="30" fillId="0" borderId="71" xfId="6" applyNumberFormat="1" applyFont="1" applyBorder="1"/>
    <xf numFmtId="166" fontId="19" fillId="0" borderId="71" xfId="6" applyNumberFormat="1" applyFont="1" applyBorder="1"/>
    <xf numFmtId="166" fontId="30" fillId="0" borderId="72" xfId="6" applyNumberFormat="1" applyFont="1" applyBorder="1"/>
    <xf numFmtId="0" fontId="31" fillId="10" borderId="73" xfId="6" applyFont="1" applyFill="1" applyBorder="1" applyAlignment="1">
      <alignment horizontal="center"/>
    </xf>
    <xf numFmtId="0" fontId="6" fillId="10" borderId="39" xfId="6" applyFont="1" applyFill="1" applyBorder="1"/>
    <xf numFmtId="0" fontId="2" fillId="10" borderId="39" xfId="6" applyFill="1" applyBorder="1"/>
    <xf numFmtId="0" fontId="30" fillId="10" borderId="39" xfId="6" applyFont="1" applyFill="1" applyBorder="1" applyAlignment="1">
      <alignment horizontal="right"/>
    </xf>
    <xf numFmtId="5" fontId="2" fillId="10" borderId="39" xfId="6" applyNumberFormat="1" applyFill="1" applyBorder="1"/>
    <xf numFmtId="5" fontId="2" fillId="10" borderId="74" xfId="6" applyNumberFormat="1" applyFill="1" applyBorder="1"/>
    <xf numFmtId="0" fontId="19" fillId="0" borderId="73" xfId="6" applyFont="1" applyBorder="1" applyAlignment="1">
      <alignment horizontal="center"/>
    </xf>
    <xf numFmtId="0" fontId="30" fillId="0" borderId="39" xfId="6" applyFont="1" applyBorder="1"/>
    <xf numFmtId="9" fontId="30" fillId="0" borderId="39" xfId="2" applyFont="1" applyBorder="1"/>
    <xf numFmtId="5" fontId="30" fillId="0" borderId="39" xfId="6" applyNumberFormat="1" applyFont="1" applyBorder="1"/>
    <xf numFmtId="5" fontId="19" fillId="0" borderId="39" xfId="6" applyNumberFormat="1" applyFont="1" applyBorder="1"/>
    <xf numFmtId="5" fontId="30" fillId="0" borderId="74" xfId="6" applyNumberFormat="1" applyFont="1" applyBorder="1"/>
    <xf numFmtId="5" fontId="19" fillId="0" borderId="74" xfId="6" applyNumberFormat="1" applyFont="1" applyBorder="1"/>
    <xf numFmtId="0" fontId="30" fillId="10" borderId="39" xfId="6" applyFont="1" applyFill="1" applyBorder="1"/>
    <xf numFmtId="0" fontId="19" fillId="10" borderId="39" xfId="6" applyFont="1" applyFill="1" applyBorder="1"/>
    <xf numFmtId="5" fontId="30" fillId="10" borderId="39" xfId="6" applyNumberFormat="1" applyFont="1" applyFill="1" applyBorder="1"/>
    <xf numFmtId="5" fontId="19" fillId="10" borderId="39" xfId="6" applyNumberFormat="1" applyFont="1" applyFill="1" applyBorder="1"/>
    <xf numFmtId="5" fontId="30" fillId="10" borderId="74" xfId="6" applyNumberFormat="1" applyFont="1" applyFill="1" applyBorder="1"/>
    <xf numFmtId="0" fontId="19" fillId="0" borderId="39" xfId="6" applyFont="1" applyBorder="1"/>
    <xf numFmtId="166" fontId="19" fillId="0" borderId="39" xfId="6" applyNumberFormat="1" applyFont="1" applyBorder="1"/>
    <xf numFmtId="0" fontId="19" fillId="0" borderId="74" xfId="6" applyFont="1" applyBorder="1"/>
    <xf numFmtId="0" fontId="2" fillId="10" borderId="73" xfId="6" applyFill="1" applyBorder="1" applyAlignment="1">
      <alignment horizontal="center"/>
    </xf>
    <xf numFmtId="0" fontId="5" fillId="10" borderId="39" xfId="6" applyFont="1" applyFill="1" applyBorder="1"/>
    <xf numFmtId="166" fontId="2" fillId="10" borderId="39" xfId="6" applyNumberFormat="1" applyFill="1" applyBorder="1"/>
    <xf numFmtId="0" fontId="2" fillId="10" borderId="74" xfId="6" applyFill="1" applyBorder="1"/>
    <xf numFmtId="0" fontId="19" fillId="11" borderId="0" xfId="6" applyFont="1" applyFill="1"/>
    <xf numFmtId="0" fontId="32" fillId="10" borderId="39" xfId="6" applyFont="1" applyFill="1" applyBorder="1"/>
    <xf numFmtId="9" fontId="32" fillId="10" borderId="39" xfId="2" applyFont="1" applyFill="1" applyBorder="1"/>
    <xf numFmtId="5" fontId="32" fillId="10" borderId="39" xfId="6" applyNumberFormat="1" applyFont="1" applyFill="1" applyBorder="1"/>
    <xf numFmtId="5" fontId="33" fillId="10" borderId="39" xfId="6" applyNumberFormat="1" applyFont="1" applyFill="1" applyBorder="1"/>
    <xf numFmtId="5" fontId="33" fillId="10" borderId="74" xfId="6" applyNumberFormat="1" applyFont="1" applyFill="1" applyBorder="1"/>
    <xf numFmtId="0" fontId="2" fillId="10" borderId="75" xfId="6" applyFill="1" applyBorder="1" applyAlignment="1">
      <alignment horizontal="center"/>
    </xf>
    <xf numFmtId="0" fontId="32" fillId="10" borderId="67" xfId="6" applyFont="1" applyFill="1" applyBorder="1"/>
    <xf numFmtId="0" fontId="33" fillId="10" borderId="67" xfId="6" applyFont="1" applyFill="1" applyBorder="1"/>
    <xf numFmtId="5" fontId="32" fillId="10" borderId="67" xfId="6" applyNumberFormat="1" applyFont="1" applyFill="1" applyBorder="1"/>
    <xf numFmtId="5" fontId="33" fillId="10" borderId="67" xfId="6" applyNumberFormat="1" applyFont="1" applyFill="1" applyBorder="1"/>
    <xf numFmtId="5" fontId="32" fillId="10" borderId="76" xfId="6" applyNumberFormat="1" applyFont="1" applyFill="1" applyBorder="1"/>
    <xf numFmtId="0" fontId="19" fillId="0" borderId="0" xfId="6" applyFont="1" applyAlignment="1">
      <alignment horizontal="center"/>
    </xf>
    <xf numFmtId="166" fontId="19" fillId="0" borderId="0" xfId="6" applyNumberFormat="1" applyFont="1"/>
    <xf numFmtId="5" fontId="19" fillId="0" borderId="0" xfId="6" applyNumberFormat="1" applyFont="1"/>
    <xf numFmtId="0" fontId="5" fillId="0" borderId="11" xfId="7" applyFont="1" applyBorder="1" applyAlignment="1">
      <alignment horizontal="center" vertical="center" wrapText="1"/>
    </xf>
    <xf numFmtId="0" fontId="5" fillId="0" borderId="0" xfId="7" applyFont="1" applyAlignment="1">
      <alignment horizontal="center" vertical="center" wrapText="1"/>
    </xf>
    <xf numFmtId="0" fontId="29" fillId="0" borderId="0" xfId="7" applyFont="1" applyAlignment="1">
      <alignment vertical="center" wrapText="1"/>
    </xf>
    <xf numFmtId="0" fontId="29" fillId="0" borderId="0" xfId="7" applyFont="1" applyAlignment="1">
      <alignment horizontal="left" vertical="center" wrapText="1"/>
    </xf>
    <xf numFmtId="0" fontId="3" fillId="0" borderId="7" xfId="7" applyFont="1" applyBorder="1" applyAlignment="1">
      <alignment horizontal="left" vertical="center" wrapText="1"/>
    </xf>
    <xf numFmtId="0" fontId="29" fillId="0" borderId="7" xfId="7" applyFont="1" applyBorder="1" applyAlignment="1">
      <alignment horizontal="left" vertical="center" wrapText="1"/>
    </xf>
    <xf numFmtId="166" fontId="29" fillId="0" borderId="7" xfId="7" applyNumberFormat="1" applyFont="1" applyBorder="1" applyAlignment="1">
      <alignment horizontal="left" vertical="center" wrapText="1"/>
    </xf>
    <xf numFmtId="167" fontId="29" fillId="0" borderId="7" xfId="7" applyNumberFormat="1" applyFont="1" applyBorder="1" applyAlignment="1">
      <alignment horizontal="left" vertical="center" wrapText="1"/>
    </xf>
    <xf numFmtId="167" fontId="29" fillId="0" borderId="13" xfId="7" applyNumberFormat="1" applyFont="1" applyBorder="1" applyAlignment="1">
      <alignment horizontal="left" vertical="center" wrapText="1"/>
    </xf>
    <xf numFmtId="167" fontId="29" fillId="0" borderId="0" xfId="7" applyNumberFormat="1" applyFont="1" applyAlignment="1">
      <alignment horizontal="left" vertical="center" wrapText="1"/>
    </xf>
    <xf numFmtId="0" fontId="6" fillId="0" borderId="73" xfId="7" applyFont="1" applyBorder="1" applyAlignment="1">
      <alignment horizontal="center" vertical="center" wrapText="1"/>
    </xf>
    <xf numFmtId="0" fontId="6" fillId="0" borderId="38" xfId="7" applyFont="1" applyBorder="1" applyAlignment="1">
      <alignment horizontal="center" vertical="center" wrapText="1"/>
    </xf>
    <xf numFmtId="0" fontId="6" fillId="0" borderId="39" xfId="7" applyFont="1" applyBorder="1" applyAlignment="1">
      <alignment horizontal="center" vertical="center" wrapText="1"/>
    </xf>
    <xf numFmtId="166" fontId="6" fillId="0" borderId="39" xfId="7" applyNumberFormat="1" applyFont="1" applyBorder="1" applyAlignment="1">
      <alignment horizontal="center" vertical="center" wrapText="1"/>
    </xf>
    <xf numFmtId="167" fontId="6" fillId="0" borderId="39" xfId="7" applyNumberFormat="1" applyFont="1" applyBorder="1" applyAlignment="1">
      <alignment horizontal="center" vertical="center" wrapText="1"/>
    </xf>
    <xf numFmtId="167" fontId="6" fillId="0" borderId="74" xfId="7" applyNumberFormat="1" applyFont="1" applyBorder="1" applyAlignment="1">
      <alignment horizontal="center" vertical="center" wrapText="1"/>
    </xf>
    <xf numFmtId="167" fontId="6" fillId="0" borderId="0" xfId="7" applyNumberFormat="1" applyFont="1" applyAlignment="1">
      <alignment horizontal="center" vertical="center" wrapText="1"/>
    </xf>
    <xf numFmtId="0" fontId="19" fillId="0" borderId="0" xfId="7" applyAlignment="1">
      <alignment vertical="center" wrapText="1"/>
    </xf>
    <xf numFmtId="0" fontId="19" fillId="0" borderId="0" xfId="7" applyAlignment="1">
      <alignment horizontal="center" vertical="center" wrapText="1"/>
    </xf>
    <xf numFmtId="0" fontId="6" fillId="0" borderId="75" xfId="7" applyFont="1" applyBorder="1" applyAlignment="1">
      <alignment horizontal="center" vertical="center" wrapText="1"/>
    </xf>
    <xf numFmtId="0" fontId="6" fillId="0" borderId="77" xfId="7" applyFont="1" applyBorder="1" applyAlignment="1">
      <alignment horizontal="center" vertical="center" wrapText="1"/>
    </xf>
    <xf numFmtId="0" fontId="6" fillId="0" borderId="67" xfId="7" applyFont="1" applyBorder="1" applyAlignment="1">
      <alignment horizontal="center" vertical="center" wrapText="1"/>
    </xf>
    <xf numFmtId="166" fontId="6" fillId="0" borderId="67" xfId="7" applyNumberFormat="1" applyFont="1" applyBorder="1" applyAlignment="1">
      <alignment horizontal="center" vertical="center" wrapText="1"/>
    </xf>
    <xf numFmtId="167" fontId="6" fillId="0" borderId="67" xfId="7" applyNumberFormat="1" applyFont="1" applyBorder="1" applyAlignment="1">
      <alignment horizontal="center" vertical="center" wrapText="1"/>
    </xf>
    <xf numFmtId="167" fontId="6" fillId="0" borderId="76" xfId="7" applyNumberFormat="1" applyFont="1" applyBorder="1" applyAlignment="1">
      <alignment horizontal="center" vertical="center" wrapText="1"/>
    </xf>
    <xf numFmtId="0" fontId="6" fillId="0" borderId="63" xfId="7" applyFont="1" applyBorder="1" applyAlignment="1">
      <alignment horizontal="center" vertical="center" wrapText="1"/>
    </xf>
    <xf numFmtId="0" fontId="6" fillId="0" borderId="28" xfId="7" applyFont="1" applyBorder="1" applyAlignment="1">
      <alignment horizontal="center" vertical="center" wrapText="1"/>
    </xf>
    <xf numFmtId="0" fontId="6" fillId="0" borderId="64" xfId="7" applyFont="1" applyBorder="1" applyAlignment="1">
      <alignment horizontal="center" vertical="center" wrapText="1"/>
    </xf>
    <xf numFmtId="166" fontId="6" fillId="0" borderId="64" xfId="7" applyNumberFormat="1" applyFont="1" applyBorder="1" applyAlignment="1">
      <alignment horizontal="center" vertical="center" wrapText="1"/>
    </xf>
    <xf numFmtId="167" fontId="6" fillId="0" borderId="64" xfId="7" applyNumberFormat="1" applyFont="1" applyBorder="1" applyAlignment="1">
      <alignment horizontal="center" vertical="center" wrapText="1"/>
    </xf>
    <xf numFmtId="167" fontId="6" fillId="0" borderId="78" xfId="7" applyNumberFormat="1" applyFont="1" applyBorder="1" applyAlignment="1">
      <alignment horizontal="center" vertical="center" wrapText="1"/>
    </xf>
    <xf numFmtId="0" fontId="34" fillId="10" borderId="79" xfId="7" applyFont="1" applyFill="1" applyBorder="1" applyAlignment="1">
      <alignment horizontal="center" vertical="center" wrapText="1"/>
    </xf>
    <xf numFmtId="0" fontId="30" fillId="10" borderId="39" xfId="7" applyFont="1" applyFill="1" applyBorder="1" applyAlignment="1">
      <alignment vertical="center" wrapText="1"/>
    </xf>
    <xf numFmtId="0" fontId="34" fillId="10" borderId="39" xfId="7" applyFont="1" applyFill="1" applyBorder="1" applyAlignment="1">
      <alignment horizontal="center" vertical="center" wrapText="1"/>
    </xf>
    <xf numFmtId="166" fontId="34" fillId="10" borderId="39" xfId="7" applyNumberFormat="1" applyFont="1" applyFill="1" applyBorder="1" applyAlignment="1">
      <alignment horizontal="center" vertical="center" wrapText="1"/>
    </xf>
    <xf numFmtId="167" fontId="34" fillId="10" borderId="39" xfId="7" applyNumberFormat="1" applyFont="1" applyFill="1" applyBorder="1" applyAlignment="1">
      <alignment horizontal="center" vertical="center" wrapText="1"/>
    </xf>
    <xf numFmtId="167" fontId="34" fillId="10" borderId="74" xfId="7" applyNumberFormat="1" applyFont="1" applyFill="1" applyBorder="1" applyAlignment="1">
      <alignment horizontal="center" vertical="center" wrapText="1"/>
    </xf>
    <xf numFmtId="167" fontId="34" fillId="0" borderId="0" xfId="7" applyNumberFormat="1" applyFont="1" applyAlignment="1">
      <alignment horizontal="center" vertical="center" wrapText="1"/>
    </xf>
    <xf numFmtId="0" fontId="35" fillId="0" borderId="73" xfId="7" applyFont="1" applyBorder="1" applyAlignment="1">
      <alignment horizontal="center" vertical="center" wrapText="1"/>
    </xf>
    <xf numFmtId="49" fontId="9" fillId="10" borderId="39" xfId="7" applyNumberFormat="1" applyFont="1" applyFill="1" applyBorder="1" applyAlignment="1">
      <alignment vertical="center" wrapText="1"/>
    </xf>
    <xf numFmtId="0" fontId="2" fillId="2" borderId="39" xfId="7" applyFont="1" applyFill="1" applyBorder="1" applyAlignment="1">
      <alignment vertical="center" wrapText="1"/>
    </xf>
    <xf numFmtId="0" fontId="2" fillId="0" borderId="39" xfId="7" applyFont="1" applyBorder="1" applyAlignment="1">
      <alignment vertical="center" wrapText="1"/>
    </xf>
    <xf numFmtId="166" fontId="2" fillId="0" borderId="39" xfId="7" applyNumberFormat="1" applyFont="1" applyBorder="1" applyAlignment="1">
      <alignment vertical="center" wrapText="1"/>
    </xf>
    <xf numFmtId="167" fontId="2" fillId="0" borderId="39" xfId="7" applyNumberFormat="1" applyFont="1" applyBorder="1" applyAlignment="1">
      <alignment vertical="center" wrapText="1"/>
    </xf>
    <xf numFmtId="167" fontId="2" fillId="0" borderId="74" xfId="7" applyNumberFormat="1" applyFont="1" applyBorder="1" applyAlignment="1">
      <alignment vertical="center" wrapText="1"/>
    </xf>
    <xf numFmtId="167" fontId="2" fillId="0" borderId="0" xfId="7" applyNumberFormat="1" applyFont="1" applyAlignment="1">
      <alignment vertical="center" wrapText="1"/>
    </xf>
    <xf numFmtId="0" fontId="2" fillId="0" borderId="73" xfId="7" applyFont="1" applyBorder="1" applyAlignment="1">
      <alignment horizontal="center" vertical="center" wrapText="1"/>
    </xf>
    <xf numFmtId="0" fontId="36" fillId="0" borderId="39" xfId="0" applyFont="1" applyBorder="1" applyAlignment="1">
      <alignment vertical="center" wrapText="1"/>
    </xf>
    <xf numFmtId="0" fontId="36" fillId="0" borderId="39" xfId="8" applyBorder="1" applyAlignment="1">
      <alignment horizontal="center" vertical="center" wrapText="1"/>
    </xf>
    <xf numFmtId="166" fontId="2" fillId="0" borderId="39" xfId="9" applyNumberFormat="1" applyFont="1" applyBorder="1" applyAlignment="1">
      <alignment vertical="center" wrapText="1"/>
    </xf>
    <xf numFmtId="166" fontId="2" fillId="12" borderId="39" xfId="9" applyNumberFormat="1" applyFont="1" applyFill="1" applyBorder="1" applyAlignment="1" applyProtection="1">
      <alignment vertical="center" wrapText="1"/>
      <protection locked="0"/>
    </xf>
    <xf numFmtId="0" fontId="37" fillId="0" borderId="73" xfId="7" applyFont="1" applyBorder="1" applyAlignment="1">
      <alignment horizontal="center" vertical="center" wrapText="1"/>
    </xf>
    <xf numFmtId="0" fontId="38" fillId="0" borderId="39" xfId="0" applyFont="1" applyBorder="1" applyAlignment="1">
      <alignment vertical="center" wrapText="1"/>
    </xf>
    <xf numFmtId="0" fontId="39" fillId="0" borderId="39" xfId="8" applyFont="1" applyBorder="1" applyAlignment="1">
      <alignment horizontal="center" vertical="center" wrapText="1"/>
    </xf>
    <xf numFmtId="0" fontId="40" fillId="0" borderId="39" xfId="7" applyFont="1" applyBorder="1" applyAlignment="1">
      <alignment vertical="center" wrapText="1"/>
    </xf>
    <xf numFmtId="166" fontId="40" fillId="0" borderId="39" xfId="9" applyNumberFormat="1" applyFont="1" applyBorder="1" applyAlignment="1">
      <alignment vertical="center" wrapText="1"/>
    </xf>
    <xf numFmtId="167" fontId="40" fillId="0" borderId="0" xfId="7" applyNumberFormat="1" applyFont="1" applyAlignment="1">
      <alignment vertical="center" wrapText="1"/>
    </xf>
    <xf numFmtId="0" fontId="41" fillId="0" borderId="0" xfId="7" applyFont="1" applyAlignment="1">
      <alignment vertical="center" wrapText="1"/>
    </xf>
    <xf numFmtId="0" fontId="41" fillId="0" borderId="0" xfId="7" applyFont="1" applyAlignment="1">
      <alignment horizontal="center" vertical="center" wrapText="1"/>
    </xf>
    <xf numFmtId="0" fontId="19" fillId="0" borderId="73" xfId="7" applyBorder="1" applyAlignment="1" applyProtection="1">
      <alignment horizontal="center" vertical="center" wrapText="1"/>
    </xf>
    <xf numFmtId="0" fontId="6" fillId="10" borderId="37" xfId="7" applyFont="1" applyFill="1" applyBorder="1" applyAlignment="1">
      <alignment vertical="center" wrapText="1"/>
    </xf>
    <xf numFmtId="49" fontId="2" fillId="0" borderId="39" xfId="7" applyNumberFormat="1" applyFont="1" applyBorder="1" applyAlignment="1">
      <alignment vertical="center" wrapText="1"/>
    </xf>
    <xf numFmtId="0" fontId="42" fillId="0" borderId="39" xfId="0" applyFont="1" applyBorder="1" applyAlignment="1">
      <alignment vertical="center" wrapText="1"/>
    </xf>
    <xf numFmtId="168" fontId="2" fillId="0" borderId="39" xfId="10" applyFont="1" applyBorder="1" applyAlignment="1">
      <alignment horizontal="center" vertical="center" wrapText="1"/>
    </xf>
    <xf numFmtId="0" fontId="19" fillId="0" borderId="39" xfId="11" applyBorder="1" applyAlignment="1">
      <alignment vertical="center" wrapText="1"/>
    </xf>
    <xf numFmtId="166" fontId="43" fillId="12" borderId="39" xfId="0" applyNumberFormat="1" applyFont="1" applyFill="1" applyBorder="1" applyAlignment="1" applyProtection="1">
      <alignment horizontal="right" vertical="center" wrapText="1"/>
      <protection locked="0"/>
    </xf>
    <xf numFmtId="0" fontId="41" fillId="0" borderId="73" xfId="7" applyFont="1" applyBorder="1" applyAlignment="1" applyProtection="1">
      <alignment horizontal="center" vertical="center" wrapText="1"/>
    </xf>
    <xf numFmtId="168" fontId="40" fillId="0" borderId="39" xfId="10" applyFont="1" applyBorder="1" applyAlignment="1">
      <alignment horizontal="center" vertical="center" wrapText="1"/>
    </xf>
    <xf numFmtId="0" fontId="41" fillId="0" borderId="39" xfId="11" applyFont="1" applyBorder="1" applyAlignment="1">
      <alignment vertical="center" wrapText="1"/>
    </xf>
    <xf numFmtId="166" fontId="44" fillId="0" borderId="39" xfId="0" applyNumberFormat="1" applyFont="1" applyBorder="1" applyAlignment="1">
      <alignment horizontal="right" vertical="center" wrapText="1"/>
    </xf>
    <xf numFmtId="167" fontId="2" fillId="0" borderId="39" xfId="12" applyNumberFormat="1" applyFont="1" applyBorder="1" applyAlignment="1">
      <alignment vertical="center" wrapText="1"/>
    </xf>
    <xf numFmtId="167" fontId="2" fillId="0" borderId="74" xfId="13" applyNumberFormat="1" applyFont="1" applyBorder="1" applyAlignment="1">
      <alignment vertical="center" wrapText="1"/>
    </xf>
    <xf numFmtId="168" fontId="2" fillId="0" borderId="39" xfId="0" applyNumberFormat="1" applyFont="1" applyBorder="1" applyAlignment="1">
      <alignment horizontal="left" vertical="center" wrapText="1"/>
    </xf>
    <xf numFmtId="168" fontId="45" fillId="0" borderId="39" xfId="0" applyNumberFormat="1" applyFont="1" applyBorder="1" applyAlignment="1">
      <alignment horizontal="left" vertical="center" wrapText="1"/>
    </xf>
    <xf numFmtId="166" fontId="43" fillId="0" borderId="39" xfId="0" applyNumberFormat="1" applyFont="1" applyBorder="1" applyAlignment="1">
      <alignment horizontal="right" vertical="center" wrapText="1"/>
    </xf>
    <xf numFmtId="166" fontId="2" fillId="12" borderId="39" xfId="10" applyNumberFormat="1" applyFont="1" applyFill="1" applyBorder="1" applyAlignment="1" applyProtection="1">
      <alignment horizontal="right" vertical="center" wrapText="1"/>
      <protection locked="0"/>
    </xf>
    <xf numFmtId="168" fontId="2" fillId="0" borderId="39" xfId="9" applyFont="1" applyBorder="1" applyAlignment="1">
      <alignment horizontal="center" vertical="center" wrapText="1"/>
    </xf>
    <xf numFmtId="0" fontId="36" fillId="0" borderId="39" xfId="0" applyFont="1" applyBorder="1" applyAlignment="1">
      <alignment horizontal="center" vertical="center" wrapText="1"/>
    </xf>
    <xf numFmtId="166" fontId="46" fillId="0" borderId="39" xfId="0" applyNumberFormat="1" applyFont="1" applyBorder="1" applyAlignment="1">
      <alignment horizontal="right" vertical="center" wrapText="1"/>
    </xf>
    <xf numFmtId="167" fontId="2" fillId="0" borderId="0" xfId="13" applyNumberFormat="1" applyFont="1" applyAlignment="1">
      <alignment vertical="center" wrapText="1"/>
    </xf>
    <xf numFmtId="0" fontId="19" fillId="0" borderId="0" xfId="11" applyAlignment="1">
      <alignment vertical="center" wrapText="1"/>
    </xf>
    <xf numFmtId="0" fontId="19" fillId="10" borderId="73" xfId="11" applyFill="1" applyBorder="1" applyAlignment="1">
      <alignment horizontal="center" vertical="center" wrapText="1"/>
    </xf>
    <xf numFmtId="0" fontId="30" fillId="10" borderId="38" xfId="7" applyFont="1" applyFill="1" applyBorder="1" applyAlignment="1">
      <alignment vertical="center" wrapText="1"/>
    </xf>
    <xf numFmtId="0" fontId="19" fillId="10" borderId="39" xfId="7" applyFill="1" applyBorder="1" applyAlignment="1">
      <alignment horizontal="center" vertical="center" wrapText="1"/>
    </xf>
    <xf numFmtId="0" fontId="19" fillId="10" borderId="39" xfId="7" applyFill="1" applyBorder="1" applyAlignment="1">
      <alignment vertical="center" wrapText="1"/>
    </xf>
    <xf numFmtId="166" fontId="19" fillId="10" borderId="39" xfId="7" applyNumberFormat="1" applyFill="1" applyBorder="1" applyAlignment="1">
      <alignment vertical="center" wrapText="1"/>
    </xf>
    <xf numFmtId="167" fontId="19" fillId="10" borderId="39" xfId="7" applyNumberFormat="1" applyFill="1" applyBorder="1" applyAlignment="1">
      <alignment vertical="center" wrapText="1"/>
    </xf>
    <xf numFmtId="167" fontId="19" fillId="10" borderId="74" xfId="7" applyNumberFormat="1" applyFill="1" applyBorder="1" applyAlignment="1">
      <alignment vertical="center" wrapText="1"/>
    </xf>
    <xf numFmtId="167" fontId="19" fillId="0" borderId="0" xfId="7" applyNumberFormat="1" applyAlignment="1">
      <alignment vertical="center" wrapText="1"/>
    </xf>
    <xf numFmtId="0" fontId="19" fillId="0" borderId="80" xfId="11" applyBorder="1" applyAlignment="1">
      <alignment horizontal="center" vertical="center" wrapText="1"/>
    </xf>
    <xf numFmtId="0" fontId="30" fillId="0" borderId="0" xfId="7" applyFont="1" applyAlignment="1">
      <alignment vertical="center" wrapText="1"/>
    </xf>
    <xf numFmtId="0" fontId="19" fillId="0" borderId="81" xfId="7" applyBorder="1" applyAlignment="1">
      <alignment horizontal="center" vertical="center" wrapText="1"/>
    </xf>
    <xf numFmtId="0" fontId="19" fillId="0" borderId="81" xfId="7" applyBorder="1" applyAlignment="1">
      <alignment vertical="center" wrapText="1"/>
    </xf>
    <xf numFmtId="166" fontId="19" fillId="0" borderId="81" xfId="7" applyNumberFormat="1" applyBorder="1" applyAlignment="1">
      <alignment vertical="center" wrapText="1"/>
    </xf>
    <xf numFmtId="167" fontId="19" fillId="0" borderId="81" xfId="7" applyNumberFormat="1" applyBorder="1" applyAlignment="1">
      <alignment vertical="center" wrapText="1"/>
    </xf>
    <xf numFmtId="167" fontId="19" fillId="0" borderId="82" xfId="7" applyNumberFormat="1" applyBorder="1" applyAlignment="1">
      <alignment vertical="center" wrapText="1"/>
    </xf>
    <xf numFmtId="0" fontId="2" fillId="0" borderId="70" xfId="7" applyFont="1" applyBorder="1" applyAlignment="1">
      <alignment horizontal="center" vertical="center" wrapText="1"/>
    </xf>
    <xf numFmtId="49" fontId="30" fillId="0" borderId="24" xfId="7" applyNumberFormat="1" applyFont="1" applyBorder="1" applyAlignment="1">
      <alignment vertical="center" wrapText="1"/>
    </xf>
    <xf numFmtId="0" fontId="30" fillId="0" borderId="71" xfId="7" applyFont="1" applyBorder="1" applyAlignment="1">
      <alignment vertical="center" wrapText="1"/>
    </xf>
    <xf numFmtId="49" fontId="30" fillId="0" borderId="71" xfId="7" applyNumberFormat="1" applyFont="1" applyBorder="1" applyAlignment="1">
      <alignment vertical="center" wrapText="1"/>
    </xf>
    <xf numFmtId="166" fontId="2" fillId="0" borderId="71" xfId="7" applyNumberFormat="1" applyFont="1" applyBorder="1" applyAlignment="1">
      <alignment vertical="center" wrapText="1"/>
    </xf>
    <xf numFmtId="167" fontId="30" fillId="0" borderId="71" xfId="7" applyNumberFormat="1" applyFont="1" applyBorder="1" applyAlignment="1">
      <alignment vertical="center" wrapText="1"/>
    </xf>
    <xf numFmtId="166" fontId="40" fillId="0" borderId="71" xfId="7" applyNumberFormat="1" applyFont="1" applyBorder="1" applyAlignment="1">
      <alignment vertical="center" wrapText="1"/>
    </xf>
    <xf numFmtId="167" fontId="40" fillId="0" borderId="72" xfId="7" applyNumberFormat="1" applyFont="1" applyBorder="1" applyAlignment="1">
      <alignment vertical="center" wrapText="1"/>
    </xf>
    <xf numFmtId="0" fontId="2" fillId="0" borderId="79" xfId="7" applyFont="1" applyBorder="1" applyAlignment="1">
      <alignment horizontal="center" vertical="center" wrapText="1"/>
    </xf>
    <xf numFmtId="49" fontId="30" fillId="0" borderId="18" xfId="7" applyNumberFormat="1" applyFont="1" applyBorder="1" applyAlignment="1">
      <alignment vertical="center" wrapText="1"/>
    </xf>
    <xf numFmtId="0" fontId="30" fillId="0" borderId="81" xfId="7" applyFont="1" applyBorder="1" applyAlignment="1">
      <alignment vertical="center" wrapText="1"/>
    </xf>
    <xf numFmtId="49" fontId="30" fillId="0" borderId="81" xfId="7" applyNumberFormat="1" applyFont="1" applyBorder="1" applyAlignment="1">
      <alignment vertical="center" wrapText="1"/>
    </xf>
    <xf numFmtId="166" fontId="2" fillId="0" borderId="81" xfId="7" applyNumberFormat="1" applyFont="1" applyBorder="1" applyAlignment="1">
      <alignment vertical="center" wrapText="1"/>
    </xf>
    <xf numFmtId="167" fontId="40" fillId="0" borderId="81" xfId="7" applyNumberFormat="1" applyFont="1" applyBorder="1" applyAlignment="1">
      <alignment vertical="center" wrapText="1"/>
    </xf>
    <xf numFmtId="166" fontId="40" fillId="0" borderId="81" xfId="7" applyNumberFormat="1" applyFont="1" applyBorder="1" applyAlignment="1">
      <alignment vertical="center" wrapText="1"/>
    </xf>
    <xf numFmtId="167" fontId="30" fillId="0" borderId="82" xfId="7" applyNumberFormat="1" applyFont="1" applyBorder="1" applyAlignment="1">
      <alignment vertical="center" wrapText="1"/>
    </xf>
    <xf numFmtId="167" fontId="30" fillId="0" borderId="0" xfId="7" applyNumberFormat="1" applyFont="1" applyAlignment="1">
      <alignment vertical="center" wrapText="1"/>
    </xf>
    <xf numFmtId="0" fontId="2" fillId="0" borderId="80" xfId="7" applyFont="1" applyBorder="1" applyAlignment="1">
      <alignment horizontal="center" vertical="center" wrapText="1"/>
    </xf>
    <xf numFmtId="49" fontId="30" fillId="0" borderId="0" xfId="7" applyNumberFormat="1" applyFont="1" applyAlignment="1">
      <alignment vertical="center" wrapText="1"/>
    </xf>
    <xf numFmtId="166" fontId="2" fillId="0" borderId="0" xfId="7" applyNumberFormat="1" applyFont="1" applyAlignment="1">
      <alignment vertical="center" wrapText="1"/>
    </xf>
    <xf numFmtId="166" fontId="40" fillId="0" borderId="0" xfId="7" applyNumberFormat="1" applyFont="1" applyAlignment="1">
      <alignment vertical="center" wrapText="1"/>
    </xf>
    <xf numFmtId="167" fontId="30" fillId="0" borderId="2" xfId="7" applyNumberFormat="1" applyFont="1" applyBorder="1" applyAlignment="1">
      <alignment vertical="center" wrapText="1"/>
    </xf>
    <xf numFmtId="0" fontId="2" fillId="13" borderId="83" xfId="7" applyFont="1" applyFill="1" applyBorder="1" applyAlignment="1">
      <alignment horizontal="center" vertical="center" wrapText="1"/>
    </xf>
    <xf numFmtId="49" fontId="30" fillId="13" borderId="7" xfId="7" applyNumberFormat="1" applyFont="1" applyFill="1" applyBorder="1" applyAlignment="1">
      <alignment vertical="center" wrapText="1"/>
    </xf>
    <xf numFmtId="0" fontId="2" fillId="13" borderId="7" xfId="7" applyFont="1" applyFill="1" applyBorder="1" applyAlignment="1">
      <alignment vertical="center" wrapText="1"/>
    </xf>
    <xf numFmtId="49" fontId="2" fillId="13" borderId="7" xfId="7" applyNumberFormat="1" applyFont="1" applyFill="1" applyBorder="1" applyAlignment="1">
      <alignment vertical="center" wrapText="1"/>
    </xf>
    <xf numFmtId="166" fontId="2" fillId="13" borderId="7" xfId="7" applyNumberFormat="1" applyFont="1" applyFill="1" applyBorder="1" applyAlignment="1">
      <alignment vertical="center" wrapText="1"/>
    </xf>
    <xf numFmtId="167" fontId="6" fillId="13" borderId="7" xfId="7" applyNumberFormat="1" applyFont="1" applyFill="1" applyBorder="1" applyAlignment="1">
      <alignment vertical="center" wrapText="1"/>
    </xf>
    <xf numFmtId="167" fontId="6" fillId="13" borderId="13" xfId="7" applyNumberFormat="1" applyFont="1" applyFill="1" applyBorder="1" applyAlignment="1">
      <alignment vertical="center" wrapText="1"/>
    </xf>
    <xf numFmtId="167" fontId="6" fillId="0" borderId="0" xfId="7" applyNumberFormat="1" applyFont="1" applyAlignment="1">
      <alignment vertical="center" wrapText="1"/>
    </xf>
    <xf numFmtId="166" fontId="19" fillId="0" borderId="0" xfId="7" applyNumberFormat="1" applyAlignment="1">
      <alignment vertical="center" wrapText="1"/>
    </xf>
    <xf numFmtId="0" fontId="5" fillId="0" borderId="0" xfId="14" applyFont="1" applyAlignment="1">
      <alignment horizontal="center"/>
    </xf>
    <xf numFmtId="0" fontId="29" fillId="0" borderId="0" xfId="14" applyFont="1" applyAlignment="1">
      <alignment vertical="center"/>
    </xf>
    <xf numFmtId="0" fontId="29" fillId="0" borderId="0" xfId="14" applyFont="1" applyAlignment="1">
      <alignment horizontal="left"/>
    </xf>
    <xf numFmtId="0" fontId="5" fillId="0" borderId="0" xfId="14" applyFont="1" applyAlignment="1">
      <alignment horizontal="center" wrapText="1"/>
    </xf>
    <xf numFmtId="0" fontId="5" fillId="0" borderId="11" xfId="14" applyFont="1" applyBorder="1" applyAlignment="1">
      <alignment horizontal="left" vertical="center"/>
    </xf>
    <xf numFmtId="0" fontId="3" fillId="0" borderId="7" xfId="14" applyFont="1" applyBorder="1" applyAlignment="1">
      <alignment horizontal="left"/>
    </xf>
    <xf numFmtId="0" fontId="29" fillId="0" borderId="7" xfId="14" applyFont="1" applyBorder="1" applyAlignment="1">
      <alignment horizontal="center"/>
    </xf>
    <xf numFmtId="0" fontId="29" fillId="0" borderId="7" xfId="14" applyFont="1" applyBorder="1" applyAlignment="1">
      <alignment horizontal="left"/>
    </xf>
    <xf numFmtId="166" fontId="29" fillId="0" borderId="7" xfId="14" applyNumberFormat="1" applyFont="1" applyBorder="1" applyAlignment="1">
      <alignment horizontal="left"/>
    </xf>
    <xf numFmtId="167" fontId="29" fillId="0" borderId="7" xfId="14" applyNumberFormat="1" applyFont="1" applyBorder="1" applyAlignment="1">
      <alignment horizontal="left"/>
    </xf>
    <xf numFmtId="167" fontId="29" fillId="0" borderId="13" xfId="14" applyNumberFormat="1" applyFont="1" applyBorder="1" applyAlignment="1">
      <alignment horizontal="left"/>
    </xf>
    <xf numFmtId="167" fontId="29" fillId="0" borderId="0" xfId="14" applyNumberFormat="1" applyFont="1" applyAlignment="1">
      <alignment horizontal="left"/>
    </xf>
    <xf numFmtId="0" fontId="6" fillId="0" borderId="70" xfId="14" applyFont="1" applyBorder="1" applyAlignment="1">
      <alignment horizontal="center" vertical="center"/>
    </xf>
    <xf numFmtId="0" fontId="6" fillId="0" borderId="38" xfId="14" applyFont="1" applyBorder="1" applyAlignment="1">
      <alignment horizontal="center" vertical="center"/>
    </xf>
    <xf numFmtId="0" fontId="6" fillId="0" borderId="39" xfId="14" applyFont="1" applyBorder="1" applyAlignment="1">
      <alignment horizontal="center"/>
    </xf>
    <xf numFmtId="166" fontId="6" fillId="0" borderId="39" xfId="14" applyNumberFormat="1" applyFont="1" applyBorder="1" applyAlignment="1">
      <alignment horizontal="center"/>
    </xf>
    <xf numFmtId="167" fontId="6" fillId="0" borderId="39" xfId="14" applyNumberFormat="1" applyFont="1" applyBorder="1" applyAlignment="1">
      <alignment horizontal="center"/>
    </xf>
    <xf numFmtId="167" fontId="6" fillId="0" borderId="74" xfId="14" applyNumberFormat="1" applyFont="1" applyBorder="1" applyAlignment="1">
      <alignment horizontal="center"/>
    </xf>
    <xf numFmtId="167" fontId="6" fillId="0" borderId="0" xfId="14" applyNumberFormat="1" applyFont="1" applyAlignment="1">
      <alignment horizontal="center"/>
    </xf>
    <xf numFmtId="0" fontId="19" fillId="0" borderId="0" xfId="14" applyAlignment="1">
      <alignment vertical="center"/>
    </xf>
    <xf numFmtId="0" fontId="19" fillId="0" borderId="0" xfId="14" applyAlignment="1">
      <alignment horizontal="center"/>
    </xf>
    <xf numFmtId="0" fontId="6" fillId="0" borderId="75" xfId="14" applyFont="1" applyBorder="1" applyAlignment="1">
      <alignment horizontal="center" vertical="center"/>
    </xf>
    <xf numFmtId="0" fontId="6" fillId="0" borderId="77" xfId="14" applyFont="1" applyBorder="1" applyAlignment="1">
      <alignment horizontal="center"/>
    </xf>
    <xf numFmtId="0" fontId="6" fillId="0" borderId="67" xfId="14" applyFont="1" applyBorder="1" applyAlignment="1">
      <alignment horizontal="center"/>
    </xf>
    <xf numFmtId="166" fontId="6" fillId="0" borderId="67" xfId="14" applyNumberFormat="1" applyFont="1" applyBorder="1" applyAlignment="1">
      <alignment horizontal="center"/>
    </xf>
    <xf numFmtId="167" fontId="6" fillId="0" borderId="67" xfId="14" applyNumberFormat="1" applyFont="1" applyBorder="1" applyAlignment="1">
      <alignment horizontal="center"/>
    </xf>
    <xf numFmtId="167" fontId="6" fillId="0" borderId="76" xfId="14" applyNumberFormat="1" applyFont="1" applyBorder="1" applyAlignment="1">
      <alignment horizontal="center"/>
    </xf>
    <xf numFmtId="0" fontId="6" fillId="0" borderId="63" xfId="14" applyFont="1" applyBorder="1" applyAlignment="1">
      <alignment horizontal="center" vertical="center"/>
    </xf>
    <xf numFmtId="0" fontId="6" fillId="0" borderId="28" xfId="14" applyFont="1" applyBorder="1" applyAlignment="1">
      <alignment horizontal="center"/>
    </xf>
    <xf numFmtId="0" fontId="6" fillId="0" borderId="64" xfId="14" applyFont="1" applyBorder="1" applyAlignment="1">
      <alignment horizontal="center"/>
    </xf>
    <xf numFmtId="166" fontId="6" fillId="0" borderId="64" xfId="14" applyNumberFormat="1" applyFont="1" applyBorder="1" applyAlignment="1">
      <alignment horizontal="center"/>
    </xf>
    <xf numFmtId="167" fontId="6" fillId="0" borderId="64" xfId="14" applyNumberFormat="1" applyFont="1" applyBorder="1" applyAlignment="1">
      <alignment horizontal="center"/>
    </xf>
    <xf numFmtId="167" fontId="6" fillId="0" borderId="78" xfId="14" applyNumberFormat="1" applyFont="1" applyBorder="1" applyAlignment="1">
      <alignment horizontal="center"/>
    </xf>
    <xf numFmtId="0" fontId="34" fillId="10" borderId="80" xfId="14" applyFont="1" applyFill="1" applyBorder="1" applyAlignment="1">
      <alignment horizontal="center" vertical="center"/>
    </xf>
    <xf numFmtId="0" fontId="30" fillId="10" borderId="28" xfId="14" applyFont="1" applyFill="1" applyBorder="1"/>
    <xf numFmtId="0" fontId="34" fillId="10" borderId="64" xfId="14" applyFont="1" applyFill="1" applyBorder="1" applyAlignment="1">
      <alignment horizontal="center" vertical="center"/>
    </xf>
    <xf numFmtId="166" fontId="34" fillId="10" borderId="64" xfId="14" applyNumberFormat="1" applyFont="1" applyFill="1" applyBorder="1" applyAlignment="1">
      <alignment horizontal="center"/>
    </xf>
    <xf numFmtId="167" fontId="34" fillId="10" borderId="64" xfId="14" applyNumberFormat="1" applyFont="1" applyFill="1" applyBorder="1" applyAlignment="1">
      <alignment horizontal="center"/>
    </xf>
    <xf numFmtId="167" fontId="34" fillId="10" borderId="78" xfId="14" applyNumberFormat="1" applyFont="1" applyFill="1" applyBorder="1" applyAlignment="1">
      <alignment horizontal="center"/>
    </xf>
    <xf numFmtId="167" fontId="34" fillId="0" borderId="0" xfId="14" applyNumberFormat="1" applyFont="1" applyAlignment="1">
      <alignment horizontal="center"/>
    </xf>
    <xf numFmtId="0" fontId="34" fillId="0" borderId="73" xfId="14" applyFont="1" applyBorder="1" applyAlignment="1">
      <alignment horizontal="center" vertical="center"/>
    </xf>
    <xf numFmtId="0" fontId="34" fillId="0" borderId="39" xfId="14" applyFont="1" applyBorder="1" applyAlignment="1">
      <alignment horizontal="center" vertical="center"/>
    </xf>
    <xf numFmtId="166" fontId="34" fillId="0" borderId="39" xfId="14" applyNumberFormat="1" applyFont="1" applyBorder="1" applyAlignment="1">
      <alignment horizontal="center"/>
    </xf>
    <xf numFmtId="167" fontId="34" fillId="0" borderId="39" xfId="14" applyNumberFormat="1" applyFont="1" applyBorder="1" applyAlignment="1">
      <alignment horizontal="center"/>
    </xf>
    <xf numFmtId="167" fontId="34" fillId="0" borderId="74" xfId="14" applyNumberFormat="1" applyFont="1" applyBorder="1" applyAlignment="1">
      <alignment horizontal="center"/>
    </xf>
    <xf numFmtId="0" fontId="19" fillId="0" borderId="73" xfId="14" applyBorder="1" applyAlignment="1" applyProtection="1">
      <alignment horizontal="center" vertical="center" wrapText="1"/>
    </xf>
    <xf numFmtId="0" fontId="6" fillId="10" borderId="39" xfId="14" applyFont="1" applyFill="1" applyBorder="1" applyAlignment="1">
      <alignment wrapText="1"/>
    </xf>
    <xf numFmtId="0" fontId="2" fillId="0" borderId="39" xfId="14" applyFont="1" applyBorder="1" applyAlignment="1">
      <alignment horizontal="center"/>
    </xf>
    <xf numFmtId="49" fontId="2" fillId="0" borderId="39" xfId="14" applyNumberFormat="1" applyFont="1" applyBorder="1"/>
    <xf numFmtId="166" fontId="2" fillId="0" borderId="39" xfId="14" applyNumberFormat="1" applyFont="1" applyBorder="1"/>
    <xf numFmtId="167" fontId="2" fillId="0" borderId="39" xfId="14" applyNumberFormat="1" applyFont="1" applyBorder="1"/>
    <xf numFmtId="167" fontId="2" fillId="0" borderId="74" xfId="14" applyNumberFormat="1" applyFont="1" applyBorder="1"/>
    <xf numFmtId="167" fontId="2" fillId="0" borderId="0" xfId="14" applyNumberFormat="1" applyFont="1"/>
    <xf numFmtId="0" fontId="19" fillId="0" borderId="0" xfId="14"/>
    <xf numFmtId="2" fontId="48" fillId="0" borderId="39" xfId="15" applyNumberFormat="1" applyFont="1" applyBorder="1" applyAlignment="1">
      <alignment horizontal="left" vertical="center" wrapText="1"/>
    </xf>
    <xf numFmtId="49" fontId="2" fillId="0" borderId="39" xfId="14" applyNumberFormat="1" applyFont="1" applyBorder="1" applyAlignment="1">
      <alignment vertical="center"/>
    </xf>
    <xf numFmtId="167" fontId="2" fillId="0" borderId="39" xfId="14" applyNumberFormat="1" applyFont="1" applyBorder="1" applyAlignment="1">
      <alignment vertical="center"/>
    </xf>
    <xf numFmtId="167" fontId="2" fillId="0" borderId="74" xfId="14" applyNumberFormat="1" applyFont="1" applyBorder="1" applyAlignment="1">
      <alignment vertical="center"/>
    </xf>
    <xf numFmtId="167" fontId="2" fillId="0" borderId="0" xfId="14" applyNumberFormat="1" applyFont="1" applyAlignment="1">
      <alignment vertical="center"/>
    </xf>
    <xf numFmtId="0" fontId="41" fillId="0" borderId="73" xfId="14" applyFont="1" applyBorder="1" applyAlignment="1" applyProtection="1">
      <alignment horizontal="center" vertical="center" wrapText="1"/>
    </xf>
    <xf numFmtId="2" fontId="38" fillId="0" borderId="39" xfId="15" applyNumberFormat="1" applyFont="1" applyBorder="1" applyAlignment="1">
      <alignment horizontal="left" vertical="center" wrapText="1"/>
    </xf>
    <xf numFmtId="49" fontId="40" fillId="0" borderId="39" xfId="14" applyNumberFormat="1" applyFont="1" applyBorder="1" applyAlignment="1">
      <alignment vertical="center"/>
    </xf>
    <xf numFmtId="0" fontId="0" fillId="0" borderId="73" xfId="14" applyFont="1" applyBorder="1" applyAlignment="1" applyProtection="1">
      <alignment horizontal="center" vertical="center" wrapText="1"/>
    </xf>
    <xf numFmtId="2" fontId="49" fillId="0" borderId="39" xfId="15" applyNumberFormat="1" applyFont="1" applyBorder="1" applyAlignment="1">
      <alignment horizontal="left" vertical="center" wrapText="1"/>
    </xf>
    <xf numFmtId="2" fontId="50" fillId="0" borderId="39" xfId="15" applyNumberFormat="1" applyFont="1" applyBorder="1" applyAlignment="1">
      <alignment horizontal="left" vertical="center" wrapText="1"/>
    </xf>
    <xf numFmtId="0" fontId="19" fillId="0" borderId="39" xfId="11" applyBorder="1"/>
    <xf numFmtId="0" fontId="19" fillId="0" borderId="73" xfId="13" applyBorder="1" applyAlignment="1" applyProtection="1">
      <alignment horizontal="center" vertical="center" wrapText="1"/>
    </xf>
    <xf numFmtId="167" fontId="2" fillId="0" borderId="0" xfId="9" applyNumberFormat="1" applyFont="1" applyAlignment="1">
      <alignment horizontal="right" vertical="center" wrapText="1"/>
    </xf>
    <xf numFmtId="166" fontId="2" fillId="12" borderId="39" xfId="7" applyNumberFormat="1" applyFont="1" applyFill="1" applyBorder="1" applyAlignment="1" applyProtection="1">
      <alignment vertical="center" wrapText="1"/>
      <protection locked="0"/>
    </xf>
    <xf numFmtId="168" fontId="2" fillId="0" borderId="39" xfId="16" applyNumberFormat="1" applyFont="1" applyBorder="1" applyAlignment="1" applyProtection="1">
      <alignment horizontal="left" vertical="center" wrapText="1"/>
    </xf>
    <xf numFmtId="0" fontId="2" fillId="0" borderId="39" xfId="13" applyFont="1" applyBorder="1" applyAlignment="1">
      <alignment horizontal="center" vertical="center" wrapText="1"/>
    </xf>
    <xf numFmtId="0" fontId="19" fillId="0" borderId="0" xfId="13" applyAlignment="1">
      <alignment vertical="center" wrapText="1"/>
    </xf>
    <xf numFmtId="0" fontId="19" fillId="0" borderId="0" xfId="13" applyAlignment="1">
      <alignment horizontal="center" vertical="center" wrapText="1"/>
    </xf>
    <xf numFmtId="0" fontId="19" fillId="10" borderId="73" xfId="11" applyFill="1" applyBorder="1" applyAlignment="1">
      <alignment horizontal="center" vertical="center"/>
    </xf>
    <xf numFmtId="0" fontId="30" fillId="10" borderId="38" xfId="14" applyFont="1" applyFill="1" applyBorder="1"/>
    <xf numFmtId="0" fontId="19" fillId="10" borderId="39" xfId="14" applyFill="1" applyBorder="1" applyAlignment="1">
      <alignment horizontal="center"/>
    </xf>
    <xf numFmtId="0" fontId="19" fillId="10" borderId="39" xfId="14" applyFill="1" applyBorder="1"/>
    <xf numFmtId="166" fontId="19" fillId="10" borderId="39" xfId="14" applyNumberFormat="1" applyFill="1" applyBorder="1"/>
    <xf numFmtId="167" fontId="19" fillId="10" borderId="39" xfId="14" applyNumberFormat="1" applyFill="1" applyBorder="1"/>
    <xf numFmtId="167" fontId="19" fillId="10" borderId="74" xfId="14" applyNumberFormat="1" applyFill="1" applyBorder="1"/>
    <xf numFmtId="167" fontId="19" fillId="0" borderId="0" xfId="14" applyNumberFormat="1"/>
    <xf numFmtId="0" fontId="19" fillId="0" borderId="0" xfId="11" applyAlignment="1">
      <alignment vertical="center"/>
    </xf>
    <xf numFmtId="0" fontId="19" fillId="0" borderId="0" xfId="11"/>
    <xf numFmtId="0" fontId="19" fillId="0" borderId="80" xfId="11" applyBorder="1" applyAlignment="1">
      <alignment horizontal="center" vertical="center"/>
    </xf>
    <xf numFmtId="0" fontId="30" fillId="0" borderId="0" xfId="14" applyFont="1"/>
    <xf numFmtId="0" fontId="19" fillId="0" borderId="81" xfId="14" applyBorder="1" applyAlignment="1">
      <alignment horizontal="center"/>
    </xf>
    <xf numFmtId="0" fontId="19" fillId="0" borderId="81" xfId="14" applyBorder="1"/>
    <xf numFmtId="166" fontId="19" fillId="0" borderId="81" xfId="14" applyNumberFormat="1" applyBorder="1"/>
    <xf numFmtId="167" fontId="19" fillId="0" borderId="81" xfId="14" applyNumberFormat="1" applyBorder="1"/>
    <xf numFmtId="167" fontId="19" fillId="0" borderId="82" xfId="14" applyNumberFormat="1" applyBorder="1"/>
    <xf numFmtId="0" fontId="2" fillId="0" borderId="70" xfId="14" applyFont="1" applyBorder="1" applyAlignment="1">
      <alignment horizontal="center" vertical="center"/>
    </xf>
    <xf numFmtId="49" fontId="30" fillId="0" borderId="24" xfId="14" applyNumberFormat="1" applyFont="1" applyBorder="1" applyAlignment="1">
      <alignment vertical="top"/>
    </xf>
    <xf numFmtId="0" fontId="30" fillId="0" borderId="71" xfId="14" applyFont="1" applyBorder="1" applyAlignment="1">
      <alignment horizontal="center" vertical="center"/>
    </xf>
    <xf numFmtId="49" fontId="30" fillId="0" borderId="71" xfId="14" applyNumberFormat="1" applyFont="1" applyBorder="1" applyAlignment="1">
      <alignment vertical="center"/>
    </xf>
    <xf numFmtId="166" fontId="2" fillId="0" borderId="71" xfId="14" applyNumberFormat="1" applyFont="1" applyBorder="1" applyAlignment="1">
      <alignment vertical="center"/>
    </xf>
    <xf numFmtId="167" fontId="30" fillId="0" borderId="71" xfId="14" applyNumberFormat="1" applyFont="1" applyBorder="1" applyAlignment="1">
      <alignment vertical="center"/>
    </xf>
    <xf numFmtId="166" fontId="40" fillId="0" borderId="71" xfId="14" applyNumberFormat="1" applyFont="1" applyBorder="1" applyAlignment="1">
      <alignment vertical="center"/>
    </xf>
    <xf numFmtId="167" fontId="40" fillId="0" borderId="72" xfId="14" applyNumberFormat="1" applyFont="1" applyBorder="1" applyAlignment="1">
      <alignment vertical="center"/>
    </xf>
    <xf numFmtId="167" fontId="40" fillId="0" borderId="0" xfId="14" applyNumberFormat="1" applyFont="1" applyAlignment="1">
      <alignment vertical="center"/>
    </xf>
    <xf numFmtId="0" fontId="2" fillId="0" borderId="79" xfId="14" applyFont="1" applyBorder="1" applyAlignment="1">
      <alignment horizontal="center" vertical="center"/>
    </xf>
    <xf numFmtId="49" fontId="30" fillId="0" borderId="18" xfId="14" applyNumberFormat="1" applyFont="1" applyBorder="1" applyAlignment="1">
      <alignment vertical="top"/>
    </xf>
    <xf numFmtId="0" fontId="30" fillId="0" borderId="81" xfId="14" applyFont="1" applyBorder="1" applyAlignment="1">
      <alignment horizontal="center" vertical="center"/>
    </xf>
    <xf numFmtId="49" fontId="30" fillId="0" borderId="81" xfId="14" applyNumberFormat="1" applyFont="1" applyBorder="1" applyAlignment="1">
      <alignment vertical="center"/>
    </xf>
    <xf numFmtId="166" fontId="2" fillId="0" borderId="81" xfId="14" applyNumberFormat="1" applyFont="1" applyBorder="1" applyAlignment="1">
      <alignment vertical="center"/>
    </xf>
    <xf numFmtId="167" fontId="40" fillId="0" borderId="81" xfId="14" applyNumberFormat="1" applyFont="1" applyBorder="1" applyAlignment="1">
      <alignment vertical="center"/>
    </xf>
    <xf numFmtId="166" fontId="40" fillId="0" borderId="81" xfId="14" applyNumberFormat="1" applyFont="1" applyBorder="1" applyAlignment="1">
      <alignment vertical="center"/>
    </xf>
    <xf numFmtId="167" fontId="30" fillId="0" borderId="82" xfId="14" applyNumberFormat="1" applyFont="1" applyBorder="1" applyAlignment="1">
      <alignment vertical="center"/>
    </xf>
    <xf numFmtId="167" fontId="30" fillId="0" borderId="0" xfId="14" applyNumberFormat="1" applyFont="1" applyAlignment="1">
      <alignment vertical="center"/>
    </xf>
    <xf numFmtId="0" fontId="2" fillId="0" borderId="80" xfId="14" applyFont="1" applyBorder="1" applyAlignment="1">
      <alignment horizontal="center" vertical="center"/>
    </xf>
    <xf numFmtId="49" fontId="30" fillId="0" borderId="0" xfId="14" applyNumberFormat="1" applyFont="1" applyAlignment="1">
      <alignment vertical="top"/>
    </xf>
    <xf numFmtId="0" fontId="30" fillId="0" borderId="0" xfId="14" applyFont="1" applyAlignment="1">
      <alignment horizontal="center" vertical="center"/>
    </xf>
    <xf numFmtId="49" fontId="30" fillId="0" borderId="0" xfId="14" applyNumberFormat="1" applyFont="1" applyAlignment="1">
      <alignment vertical="center"/>
    </xf>
    <xf numFmtId="166" fontId="2" fillId="0" borderId="0" xfId="14" applyNumberFormat="1" applyFont="1" applyAlignment="1">
      <alignment vertical="center"/>
    </xf>
    <xf numFmtId="166" fontId="40" fillId="0" borderId="0" xfId="14" applyNumberFormat="1" applyFont="1" applyAlignment="1">
      <alignment vertical="center"/>
    </xf>
    <xf numFmtId="167" fontId="30" fillId="0" borderId="2" xfId="14" applyNumberFormat="1" applyFont="1" applyBorder="1" applyAlignment="1">
      <alignment vertical="center"/>
    </xf>
    <xf numFmtId="0" fontId="2" fillId="13" borderId="83" xfId="14" applyFont="1" applyFill="1" applyBorder="1" applyAlignment="1">
      <alignment horizontal="center" vertical="center"/>
    </xf>
    <xf numFmtId="49" fontId="30" fillId="13" borderId="7" xfId="14" applyNumberFormat="1" applyFont="1" applyFill="1" applyBorder="1" applyAlignment="1">
      <alignment vertical="top"/>
    </xf>
    <xf numFmtId="0" fontId="2" fillId="13" borderId="7" xfId="14" applyFont="1" applyFill="1" applyBorder="1" applyAlignment="1">
      <alignment horizontal="center" vertical="center"/>
    </xf>
    <xf numFmtId="49" fontId="2" fillId="13" borderId="7" xfId="14" applyNumberFormat="1" applyFont="1" applyFill="1" applyBorder="1" applyAlignment="1">
      <alignment vertical="center"/>
    </xf>
    <xf numFmtId="166" fontId="2" fillId="13" borderId="7" xfId="14" applyNumberFormat="1" applyFont="1" applyFill="1" applyBorder="1" applyAlignment="1">
      <alignment vertical="center"/>
    </xf>
    <xf numFmtId="167" fontId="6" fillId="13" borderId="7" xfId="14" applyNumberFormat="1" applyFont="1" applyFill="1" applyBorder="1" applyAlignment="1">
      <alignment vertical="center"/>
    </xf>
    <xf numFmtId="167" fontId="6" fillId="13" borderId="13" xfId="14" applyNumberFormat="1" applyFont="1" applyFill="1" applyBorder="1" applyAlignment="1">
      <alignment vertical="center"/>
    </xf>
    <xf numFmtId="167" fontId="6" fillId="0" borderId="0" xfId="14" applyNumberFormat="1" applyFont="1" applyAlignment="1">
      <alignment vertical="center"/>
    </xf>
    <xf numFmtId="0" fontId="19" fillId="0" borderId="0" xfId="14" applyAlignment="1">
      <alignment horizontal="center" vertical="center"/>
    </xf>
    <xf numFmtId="166" fontId="19" fillId="0" borderId="0" xfId="14" applyNumberFormat="1"/>
    <xf numFmtId="0" fontId="5" fillId="0" borderId="0" xfId="13" applyFont="1" applyAlignment="1">
      <alignment horizontal="center" vertical="center" wrapText="1"/>
    </xf>
    <xf numFmtId="0" fontId="29" fillId="0" borderId="0" xfId="13" applyFont="1" applyAlignment="1">
      <alignment horizontal="left" vertical="center" wrapText="1"/>
    </xf>
    <xf numFmtId="0" fontId="5" fillId="0" borderId="11" xfId="13" applyFont="1" applyBorder="1" applyAlignment="1">
      <alignment horizontal="left" vertical="center" wrapText="1"/>
    </xf>
    <xf numFmtId="0" fontId="3" fillId="0" borderId="7" xfId="13" applyFont="1" applyBorder="1" applyAlignment="1">
      <alignment horizontal="left" vertical="center" wrapText="1"/>
    </xf>
    <xf numFmtId="0" fontId="29" fillId="0" borderId="7" xfId="13" applyFont="1" applyBorder="1" applyAlignment="1">
      <alignment horizontal="left" vertical="center" wrapText="1"/>
    </xf>
    <xf numFmtId="166" fontId="29" fillId="0" borderId="7" xfId="13" applyNumberFormat="1" applyFont="1" applyBorder="1" applyAlignment="1">
      <alignment horizontal="left" vertical="center" wrapText="1"/>
    </xf>
    <xf numFmtId="167" fontId="29" fillId="0" borderId="7" xfId="13" applyNumberFormat="1" applyFont="1" applyBorder="1" applyAlignment="1">
      <alignment horizontal="left" vertical="center" wrapText="1"/>
    </xf>
    <xf numFmtId="167" fontId="29" fillId="0" borderId="13" xfId="13" applyNumberFormat="1" applyFont="1" applyBorder="1" applyAlignment="1">
      <alignment horizontal="left" vertical="center" wrapText="1"/>
    </xf>
    <xf numFmtId="167" fontId="29" fillId="0" borderId="0" xfId="13" applyNumberFormat="1" applyFont="1" applyAlignment="1">
      <alignment horizontal="left" vertical="center" wrapText="1"/>
    </xf>
    <xf numFmtId="0" fontId="6" fillId="0" borderId="73" xfId="13" applyFont="1" applyBorder="1" applyAlignment="1">
      <alignment horizontal="center" vertical="center" wrapText="1"/>
    </xf>
    <xf numFmtId="0" fontId="6" fillId="0" borderId="38" xfId="13" applyFont="1" applyBorder="1" applyAlignment="1">
      <alignment horizontal="center" vertical="center" wrapText="1"/>
    </xf>
    <xf numFmtId="0" fontId="6" fillId="0" borderId="39" xfId="13" applyFont="1" applyBorder="1" applyAlignment="1">
      <alignment horizontal="center" vertical="center" wrapText="1"/>
    </xf>
    <xf numFmtId="166" fontId="6" fillId="0" borderId="39" xfId="13" applyNumberFormat="1" applyFont="1" applyBorder="1" applyAlignment="1">
      <alignment horizontal="center" vertical="center" wrapText="1"/>
    </xf>
    <xf numFmtId="167" fontId="6" fillId="0" borderId="39" xfId="13" applyNumberFormat="1" applyFont="1" applyBorder="1" applyAlignment="1">
      <alignment horizontal="center" vertical="center" wrapText="1"/>
    </xf>
    <xf numFmtId="167" fontId="6" fillId="0" borderId="74" xfId="13" applyNumberFormat="1" applyFont="1" applyBorder="1" applyAlignment="1">
      <alignment horizontal="center" vertical="center" wrapText="1"/>
    </xf>
    <xf numFmtId="167" fontId="6" fillId="0" borderId="0" xfId="13" applyNumberFormat="1" applyFont="1" applyAlignment="1">
      <alignment horizontal="center" vertical="center" wrapText="1"/>
    </xf>
    <xf numFmtId="0" fontId="6" fillId="0" borderId="75" xfId="13" applyFont="1" applyBorder="1" applyAlignment="1">
      <alignment horizontal="center" vertical="center" wrapText="1"/>
    </xf>
    <xf numFmtId="0" fontId="6" fillId="0" borderId="77" xfId="13" applyFont="1" applyBorder="1" applyAlignment="1">
      <alignment horizontal="center" vertical="center" wrapText="1"/>
    </xf>
    <xf numFmtId="0" fontId="6" fillId="0" borderId="67" xfId="13" applyFont="1" applyBorder="1" applyAlignment="1">
      <alignment horizontal="center" vertical="center" wrapText="1"/>
    </xf>
    <xf numFmtId="166" fontId="6" fillId="0" borderId="67" xfId="13" applyNumberFormat="1" applyFont="1" applyBorder="1" applyAlignment="1">
      <alignment horizontal="center" vertical="center" wrapText="1"/>
    </xf>
    <xf numFmtId="167" fontId="6" fillId="0" borderId="67" xfId="13" applyNumberFormat="1" applyFont="1" applyBorder="1" applyAlignment="1">
      <alignment horizontal="center" vertical="center" wrapText="1"/>
    </xf>
    <xf numFmtId="167" fontId="6" fillId="0" borderId="76" xfId="13" applyNumberFormat="1" applyFont="1" applyBorder="1" applyAlignment="1">
      <alignment horizontal="center" vertical="center" wrapText="1"/>
    </xf>
    <xf numFmtId="0" fontId="6" fillId="0" borderId="63" xfId="13" applyFont="1" applyBorder="1" applyAlignment="1">
      <alignment horizontal="center" vertical="center" wrapText="1"/>
    </xf>
    <xf numFmtId="0" fontId="6" fillId="0" borderId="28" xfId="13" applyFont="1" applyBorder="1" applyAlignment="1">
      <alignment horizontal="center" vertical="center" wrapText="1"/>
    </xf>
    <xf numFmtId="0" fontId="6" fillId="0" borderId="64" xfId="13" applyFont="1" applyBorder="1" applyAlignment="1">
      <alignment horizontal="center" vertical="center" wrapText="1"/>
    </xf>
    <xf numFmtId="166" fontId="6" fillId="0" borderId="64" xfId="13" applyNumberFormat="1" applyFont="1" applyBorder="1" applyAlignment="1">
      <alignment horizontal="center" vertical="center" wrapText="1"/>
    </xf>
    <xf numFmtId="167" fontId="6" fillId="0" borderId="64" xfId="13" applyNumberFormat="1" applyFont="1" applyBorder="1" applyAlignment="1">
      <alignment horizontal="center" vertical="center" wrapText="1"/>
    </xf>
    <xf numFmtId="167" fontId="6" fillId="0" borderId="78" xfId="13" applyNumberFormat="1" applyFont="1" applyBorder="1" applyAlignment="1">
      <alignment horizontal="center" vertical="center" wrapText="1"/>
    </xf>
    <xf numFmtId="0" fontId="34" fillId="10" borderId="80" xfId="13" applyFont="1" applyFill="1" applyBorder="1" applyAlignment="1">
      <alignment horizontal="center" vertical="center" wrapText="1"/>
    </xf>
    <xf numFmtId="0" fontId="30" fillId="10" borderId="28" xfId="13" applyFont="1" applyFill="1" applyBorder="1" applyAlignment="1">
      <alignment vertical="center" wrapText="1"/>
    </xf>
    <xf numFmtId="0" fontId="34" fillId="10" borderId="64" xfId="13" applyFont="1" applyFill="1" applyBorder="1" applyAlignment="1">
      <alignment horizontal="center" vertical="center" wrapText="1"/>
    </xf>
    <xf numFmtId="166" fontId="34" fillId="10" borderId="64" xfId="13" applyNumberFormat="1" applyFont="1" applyFill="1" applyBorder="1" applyAlignment="1">
      <alignment horizontal="center" vertical="center" wrapText="1"/>
    </xf>
    <xf numFmtId="167" fontId="34" fillId="10" borderId="64" xfId="13" applyNumberFormat="1" applyFont="1" applyFill="1" applyBorder="1" applyAlignment="1">
      <alignment horizontal="center" vertical="center" wrapText="1"/>
    </xf>
    <xf numFmtId="167" fontId="34" fillId="10" borderId="78" xfId="13" applyNumberFormat="1" applyFont="1" applyFill="1" applyBorder="1" applyAlignment="1">
      <alignment horizontal="center" vertical="center" wrapText="1"/>
    </xf>
    <xf numFmtId="167" fontId="34" fillId="0" borderId="0" xfId="13" applyNumberFormat="1" applyFont="1" applyAlignment="1">
      <alignment horizontal="center" vertical="center" wrapText="1"/>
    </xf>
    <xf numFmtId="0" fontId="34" fillId="0" borderId="73" xfId="13" applyFont="1" applyBorder="1" applyAlignment="1">
      <alignment horizontal="center" vertical="center" wrapText="1"/>
    </xf>
    <xf numFmtId="0" fontId="34" fillId="0" borderId="28" xfId="13" applyFont="1" applyBorder="1" applyAlignment="1">
      <alignment horizontal="center" vertical="center" wrapText="1"/>
    </xf>
    <xf numFmtId="0" fontId="34" fillId="0" borderId="64" xfId="13" applyFont="1" applyBorder="1" applyAlignment="1">
      <alignment horizontal="center" vertical="center" wrapText="1"/>
    </xf>
    <xf numFmtId="166" fontId="34" fillId="0" borderId="64" xfId="13" applyNumberFormat="1" applyFont="1" applyBorder="1" applyAlignment="1">
      <alignment horizontal="center" vertical="center" wrapText="1"/>
    </xf>
    <xf numFmtId="167" fontId="34" fillId="0" borderId="64" xfId="13" applyNumberFormat="1" applyFont="1" applyBorder="1" applyAlignment="1">
      <alignment horizontal="center" vertical="center" wrapText="1"/>
    </xf>
    <xf numFmtId="167" fontId="34" fillId="0" borderId="78" xfId="13" applyNumberFormat="1" applyFont="1" applyBorder="1" applyAlignment="1">
      <alignment horizontal="center" vertical="center" wrapText="1"/>
    </xf>
    <xf numFmtId="0" fontId="6" fillId="10" borderId="39" xfId="13" applyFont="1" applyFill="1" applyBorder="1" applyAlignment="1">
      <alignment vertical="center" wrapText="1"/>
    </xf>
    <xf numFmtId="0" fontId="2" fillId="0" borderId="39" xfId="13" applyFont="1" applyBorder="1" applyAlignment="1">
      <alignment vertical="center" wrapText="1"/>
    </xf>
    <xf numFmtId="49" fontId="2" fillId="0" borderId="39" xfId="13" applyNumberFormat="1" applyFont="1" applyBorder="1" applyAlignment="1">
      <alignment vertical="center" wrapText="1"/>
    </xf>
    <xf numFmtId="166" fontId="2" fillId="0" borderId="39" xfId="13" applyNumberFormat="1" applyFont="1" applyBorder="1" applyAlignment="1">
      <alignment vertical="center" wrapText="1"/>
    </xf>
    <xf numFmtId="167" fontId="2" fillId="0" borderId="39" xfId="13" applyNumberFormat="1" applyFont="1" applyBorder="1" applyAlignment="1">
      <alignment vertical="center" wrapText="1"/>
    </xf>
    <xf numFmtId="4" fontId="0" fillId="0" borderId="39" xfId="17" applyNumberFormat="1" applyFont="1" applyBorder="1" applyAlignment="1">
      <alignment vertical="center" wrapText="1"/>
    </xf>
    <xf numFmtId="167" fontId="2" fillId="0" borderId="39" xfId="9" applyNumberFormat="1" applyFont="1" applyBorder="1" applyAlignment="1">
      <alignment vertical="center" wrapText="1"/>
    </xf>
    <xf numFmtId="167" fontId="2" fillId="0" borderId="74" xfId="9" applyNumberFormat="1" applyFont="1" applyBorder="1" applyAlignment="1">
      <alignment vertical="center" wrapText="1"/>
    </xf>
    <xf numFmtId="167" fontId="2" fillId="0" borderId="0" xfId="9" applyNumberFormat="1" applyFont="1" applyAlignment="1">
      <alignment vertical="center" wrapText="1"/>
    </xf>
    <xf numFmtId="0" fontId="41" fillId="0" borderId="73" xfId="13" applyFont="1" applyBorder="1" applyAlignment="1" applyProtection="1">
      <alignment horizontal="center" vertical="center" wrapText="1"/>
    </xf>
    <xf numFmtId="4" fontId="52" fillId="0" borderId="39" xfId="17" applyNumberFormat="1" applyFont="1" applyBorder="1" applyAlignment="1">
      <alignment vertical="center" wrapText="1"/>
    </xf>
    <xf numFmtId="0" fontId="38" fillId="0" borderId="39" xfId="8" applyFont="1" applyBorder="1" applyAlignment="1">
      <alignment horizontal="center" vertical="center" wrapText="1"/>
    </xf>
    <xf numFmtId="49" fontId="40" fillId="0" borderId="39" xfId="13" applyNumberFormat="1" applyFont="1" applyBorder="1" applyAlignment="1">
      <alignment vertical="center" wrapText="1"/>
    </xf>
    <xf numFmtId="166" fontId="45" fillId="0" borderId="39" xfId="9" applyNumberFormat="1" applyFont="1" applyBorder="1" applyAlignment="1">
      <alignment vertical="center" wrapText="1"/>
    </xf>
    <xf numFmtId="167" fontId="45" fillId="0" borderId="0" xfId="9" applyNumberFormat="1" applyFont="1" applyAlignment="1">
      <alignment vertical="center" wrapText="1"/>
    </xf>
    <xf numFmtId="0" fontId="41" fillId="0" borderId="0" xfId="13" applyFont="1" applyAlignment="1">
      <alignment horizontal="center" vertical="center" wrapText="1"/>
    </xf>
    <xf numFmtId="4" fontId="0" fillId="0" borderId="39" xfId="17" applyNumberFormat="1" applyFont="1" applyBorder="1" applyAlignment="1" applyProtection="1">
      <alignment vertical="center" wrapText="1"/>
      <protection locked="0"/>
    </xf>
    <xf numFmtId="4" fontId="45" fillId="0" borderId="39" xfId="17" applyNumberFormat="1" applyFont="1" applyBorder="1" applyAlignment="1" applyProtection="1">
      <alignment vertical="center" wrapText="1"/>
      <protection locked="0"/>
    </xf>
    <xf numFmtId="4" fontId="2" fillId="0" borderId="39" xfId="17" applyNumberFormat="1" applyFont="1" applyBorder="1" applyAlignment="1" applyProtection="1">
      <alignment vertical="center" wrapText="1"/>
      <protection locked="0"/>
    </xf>
    <xf numFmtId="0" fontId="43" fillId="0" borderId="39" xfId="16" applyFont="1" applyBorder="1" applyAlignment="1">
      <alignment vertical="center" wrapText="1"/>
    </xf>
    <xf numFmtId="168" fontId="2" fillId="0" borderId="39" xfId="10" applyFont="1" applyBorder="1" applyAlignment="1">
      <alignment horizontal="left" vertical="center" wrapText="1"/>
    </xf>
    <xf numFmtId="0" fontId="53" fillId="0" borderId="39" xfId="16" applyFont="1" applyBorder="1" applyAlignment="1">
      <alignment vertical="center" wrapText="1"/>
    </xf>
    <xf numFmtId="168" fontId="40" fillId="0" borderId="39" xfId="10" applyFont="1" applyBorder="1" applyAlignment="1">
      <alignment horizontal="left" vertical="center" wrapText="1"/>
    </xf>
    <xf numFmtId="0" fontId="41" fillId="0" borderId="0" xfId="13" applyFont="1" applyAlignment="1">
      <alignment vertical="center" wrapText="1"/>
    </xf>
    <xf numFmtId="168" fontId="43" fillId="0" borderId="39" xfId="16" applyNumberFormat="1" applyFont="1" applyBorder="1" applyAlignment="1" applyProtection="1">
      <alignment horizontal="left" vertical="center" wrapText="1"/>
    </xf>
    <xf numFmtId="166" fontId="43" fillId="12" borderId="39" xfId="16" applyNumberFormat="1" applyFont="1" applyFill="1" applyBorder="1" applyAlignment="1" applyProtection="1">
      <alignment horizontal="right" vertical="center" wrapText="1"/>
      <protection locked="0"/>
    </xf>
    <xf numFmtId="168" fontId="53" fillId="0" borderId="39" xfId="16" applyNumberFormat="1" applyFont="1" applyBorder="1" applyAlignment="1" applyProtection="1">
      <alignment horizontal="left" vertical="center" wrapText="1"/>
    </xf>
    <xf numFmtId="168" fontId="45" fillId="0" borderId="39" xfId="10" applyFont="1" applyBorder="1" applyAlignment="1">
      <alignment horizontal="center" vertical="center" wrapText="1"/>
    </xf>
    <xf numFmtId="166" fontId="53" fillId="0" borderId="39" xfId="16" applyNumberFormat="1" applyFont="1" applyBorder="1" applyAlignment="1" applyProtection="1">
      <alignment horizontal="right" vertical="center" wrapText="1"/>
    </xf>
    <xf numFmtId="166" fontId="43" fillId="0" borderId="39" xfId="16" applyNumberFormat="1" applyFont="1" applyBorder="1" applyAlignment="1" applyProtection="1">
      <alignment horizontal="right" vertical="center" wrapText="1"/>
    </xf>
    <xf numFmtId="4" fontId="2" fillId="0" borderId="39" xfId="18" applyNumberFormat="1" applyFont="1" applyBorder="1" applyAlignment="1">
      <alignment vertical="center" wrapText="1"/>
    </xf>
    <xf numFmtId="166" fontId="2" fillId="0" borderId="39" xfId="9" applyNumberFormat="1" applyFont="1" applyBorder="1" applyAlignment="1">
      <alignment horizontal="right" vertical="center" wrapText="1"/>
    </xf>
    <xf numFmtId="0" fontId="30" fillId="10" borderId="38" xfId="13" applyFont="1" applyFill="1" applyBorder="1" applyAlignment="1">
      <alignment vertical="center" wrapText="1"/>
    </xf>
    <xf numFmtId="0" fontId="19" fillId="10" borderId="39" xfId="13" applyFill="1" applyBorder="1" applyAlignment="1">
      <alignment horizontal="center" vertical="center" wrapText="1"/>
    </xf>
    <xf numFmtId="0" fontId="19" fillId="10" borderId="39" xfId="13" applyFill="1" applyBorder="1" applyAlignment="1">
      <alignment vertical="center" wrapText="1"/>
    </xf>
    <xf numFmtId="166" fontId="19" fillId="10" borderId="39" xfId="13" applyNumberFormat="1" applyFill="1" applyBorder="1" applyAlignment="1">
      <alignment vertical="center" wrapText="1"/>
    </xf>
    <xf numFmtId="167" fontId="19" fillId="10" borderId="39" xfId="13" applyNumberFormat="1" applyFill="1" applyBorder="1" applyAlignment="1">
      <alignment vertical="center" wrapText="1"/>
    </xf>
    <xf numFmtId="167" fontId="19" fillId="10" borderId="74" xfId="13" applyNumberFormat="1" applyFill="1" applyBorder="1" applyAlignment="1">
      <alignment vertical="center" wrapText="1"/>
    </xf>
    <xf numFmtId="167" fontId="19" fillId="0" borderId="0" xfId="13" applyNumberFormat="1" applyAlignment="1">
      <alignment vertical="center" wrapText="1"/>
    </xf>
    <xf numFmtId="0" fontId="30" fillId="0" borderId="0" xfId="13" applyFont="1" applyAlignment="1">
      <alignment vertical="center" wrapText="1"/>
    </xf>
    <xf numFmtId="0" fontId="19" fillId="0" borderId="81" xfId="13" applyBorder="1" applyAlignment="1">
      <alignment horizontal="center" vertical="center" wrapText="1"/>
    </xf>
    <xf numFmtId="0" fontId="19" fillId="0" borderId="81" xfId="13" applyBorder="1" applyAlignment="1">
      <alignment vertical="center" wrapText="1"/>
    </xf>
    <xf numFmtId="166" fontId="19" fillId="0" borderId="81" xfId="13" applyNumberFormat="1" applyBorder="1" applyAlignment="1">
      <alignment vertical="center" wrapText="1"/>
    </xf>
    <xf numFmtId="167" fontId="19" fillId="0" borderId="81" xfId="13" applyNumberFormat="1" applyBorder="1" applyAlignment="1">
      <alignment vertical="center" wrapText="1"/>
    </xf>
    <xf numFmtId="167" fontId="19" fillId="0" borderId="82" xfId="13" applyNumberFormat="1" applyBorder="1" applyAlignment="1">
      <alignment vertical="center" wrapText="1"/>
    </xf>
    <xf numFmtId="0" fontId="2" fillId="0" borderId="70" xfId="13" applyFont="1" applyBorder="1" applyAlignment="1">
      <alignment horizontal="center" vertical="center" wrapText="1"/>
    </xf>
    <xf numFmtId="49" fontId="30" fillId="0" borderId="24" xfId="13" applyNumberFormat="1" applyFont="1" applyBorder="1" applyAlignment="1">
      <alignment vertical="center" wrapText="1"/>
    </xf>
    <xf numFmtId="0" fontId="30" fillId="0" borderId="71" xfId="13" applyFont="1" applyBorder="1" applyAlignment="1">
      <alignment vertical="center" wrapText="1"/>
    </xf>
    <xf numFmtId="49" fontId="30" fillId="0" borderId="71" xfId="13" applyNumberFormat="1" applyFont="1" applyBorder="1" applyAlignment="1">
      <alignment vertical="center" wrapText="1"/>
    </xf>
    <xf numFmtId="166" fontId="2" fillId="0" borderId="71" xfId="13" applyNumberFormat="1" applyFont="1" applyBorder="1" applyAlignment="1">
      <alignment vertical="center" wrapText="1"/>
    </xf>
    <xf numFmtId="167" fontId="30" fillId="0" borderId="71" xfId="13" applyNumberFormat="1" applyFont="1" applyBorder="1" applyAlignment="1">
      <alignment vertical="center" wrapText="1"/>
    </xf>
    <xf numFmtId="166" fontId="40" fillId="0" borderId="71" xfId="13" applyNumberFormat="1" applyFont="1" applyBorder="1" applyAlignment="1">
      <alignment vertical="center" wrapText="1"/>
    </xf>
    <xf numFmtId="167" fontId="40" fillId="0" borderId="72" xfId="13" applyNumberFormat="1" applyFont="1" applyBorder="1" applyAlignment="1">
      <alignment vertical="center" wrapText="1"/>
    </xf>
    <xf numFmtId="167" fontId="40" fillId="0" borderId="0" xfId="13" applyNumberFormat="1" applyFont="1" applyAlignment="1">
      <alignment vertical="center" wrapText="1"/>
    </xf>
    <xf numFmtId="0" fontId="2" fillId="0" borderId="79" xfId="13" applyFont="1" applyBorder="1" applyAlignment="1">
      <alignment horizontal="center" vertical="center" wrapText="1"/>
    </xf>
    <xf numFmtId="49" fontId="30" fillId="0" borderId="18" xfId="13" applyNumberFormat="1" applyFont="1" applyBorder="1" applyAlignment="1">
      <alignment vertical="center" wrapText="1"/>
    </xf>
    <xf numFmtId="0" fontId="30" fillId="0" borderId="81" xfId="13" applyFont="1" applyBorder="1" applyAlignment="1">
      <alignment vertical="center" wrapText="1"/>
    </xf>
    <xf numFmtId="49" fontId="30" fillId="0" borderId="81" xfId="13" applyNumberFormat="1" applyFont="1" applyBorder="1" applyAlignment="1">
      <alignment vertical="center" wrapText="1"/>
    </xf>
    <xf numFmtId="166" fontId="2" fillId="0" borderId="81" xfId="13" applyNumberFormat="1" applyFont="1" applyBorder="1" applyAlignment="1">
      <alignment vertical="center" wrapText="1"/>
    </xf>
    <xf numFmtId="167" fontId="40" fillId="0" borderId="81" xfId="13" applyNumberFormat="1" applyFont="1" applyBorder="1" applyAlignment="1">
      <alignment vertical="center" wrapText="1"/>
    </xf>
    <xf numFmtId="166" fontId="40" fillId="0" borderId="81" xfId="13" applyNumberFormat="1" applyFont="1" applyBorder="1" applyAlignment="1">
      <alignment vertical="center" wrapText="1"/>
    </xf>
    <xf numFmtId="167" fontId="30" fillId="0" borderId="82" xfId="13" applyNumberFormat="1" applyFont="1" applyBorder="1" applyAlignment="1">
      <alignment vertical="center" wrapText="1"/>
    </xf>
    <xf numFmtId="167" fontId="30" fillId="0" borderId="0" xfId="13" applyNumberFormat="1" applyFont="1" applyAlignment="1">
      <alignment vertical="center" wrapText="1"/>
    </xf>
    <xf numFmtId="0" fontId="2" fillId="0" borderId="80" xfId="13" applyFont="1" applyBorder="1" applyAlignment="1">
      <alignment horizontal="center" vertical="center" wrapText="1"/>
    </xf>
    <xf numFmtId="49" fontId="30" fillId="0" borderId="0" xfId="13" applyNumberFormat="1" applyFont="1" applyAlignment="1">
      <alignment vertical="center" wrapText="1"/>
    </xf>
    <xf numFmtId="166" fontId="2" fillId="0" borderId="0" xfId="13" applyNumberFormat="1" applyFont="1" applyAlignment="1">
      <alignment vertical="center" wrapText="1"/>
    </xf>
    <xf numFmtId="166" fontId="40" fillId="0" borderId="0" xfId="13" applyNumberFormat="1" applyFont="1" applyAlignment="1">
      <alignment vertical="center" wrapText="1"/>
    </xf>
    <xf numFmtId="167" fontId="30" fillId="0" borderId="2" xfId="13" applyNumberFormat="1" applyFont="1" applyBorder="1" applyAlignment="1">
      <alignment vertical="center" wrapText="1"/>
    </xf>
    <xf numFmtId="0" fontId="2" fillId="10" borderId="83" xfId="13" applyFont="1" applyFill="1" applyBorder="1" applyAlignment="1">
      <alignment horizontal="center" vertical="center" wrapText="1"/>
    </xf>
    <xf numFmtId="49" fontId="30" fillId="10" borderId="7" xfId="13" applyNumberFormat="1" applyFont="1" applyFill="1" applyBorder="1" applyAlignment="1">
      <alignment vertical="center" wrapText="1"/>
    </xf>
    <xf numFmtId="0" fontId="2" fillId="10" borderId="7" xfId="13" applyFont="1" applyFill="1" applyBorder="1" applyAlignment="1">
      <alignment vertical="center" wrapText="1"/>
    </xf>
    <xf numFmtId="49" fontId="2" fillId="10" borderId="7" xfId="13" applyNumberFormat="1" applyFont="1" applyFill="1" applyBorder="1" applyAlignment="1">
      <alignment vertical="center" wrapText="1"/>
    </xf>
    <xf numFmtId="166" fontId="2" fillId="10" borderId="7" xfId="13" applyNumberFormat="1" applyFont="1" applyFill="1" applyBorder="1" applyAlignment="1">
      <alignment vertical="center" wrapText="1"/>
    </xf>
    <xf numFmtId="167" fontId="6" fillId="10" borderId="7" xfId="13" applyNumberFormat="1" applyFont="1" applyFill="1" applyBorder="1" applyAlignment="1">
      <alignment vertical="center" wrapText="1"/>
    </xf>
    <xf numFmtId="167" fontId="6" fillId="10" borderId="13" xfId="13" applyNumberFormat="1" applyFont="1" applyFill="1" applyBorder="1" applyAlignment="1">
      <alignment vertical="center" wrapText="1"/>
    </xf>
    <xf numFmtId="167" fontId="6" fillId="0" borderId="0" xfId="13" applyNumberFormat="1" applyFont="1" applyAlignment="1">
      <alignment vertical="center" wrapText="1"/>
    </xf>
    <xf numFmtId="166" fontId="19" fillId="0" borderId="0" xfId="13" applyNumberFormat="1" applyAlignment="1">
      <alignment vertical="center" wrapText="1"/>
    </xf>
    <xf numFmtId="0" fontId="0" fillId="0" borderId="39" xfId="0" applyBorder="1" applyAlignment="1">
      <alignment vertical="center" wrapText="1"/>
    </xf>
    <xf numFmtId="0" fontId="45" fillId="0" borderId="39" xfId="0" applyFont="1" applyBorder="1" applyAlignment="1">
      <alignment vertical="center" wrapText="1"/>
    </xf>
    <xf numFmtId="0" fontId="2" fillId="0" borderId="39" xfId="17" applyFont="1" applyBorder="1" applyAlignment="1">
      <alignment vertical="center" wrapText="1"/>
    </xf>
    <xf numFmtId="49" fontId="2" fillId="0" borderId="39" xfId="12" applyNumberFormat="1" applyFont="1" applyBorder="1" applyAlignment="1">
      <alignment vertical="center" wrapText="1"/>
    </xf>
    <xf numFmtId="167" fontId="2" fillId="0" borderId="0" xfId="12" applyNumberFormat="1" applyFont="1" applyAlignment="1">
      <alignment vertical="center" wrapText="1"/>
    </xf>
    <xf numFmtId="0" fontId="41" fillId="0" borderId="0" xfId="14" applyFont="1" applyAlignment="1">
      <alignment horizontal="center" vertical="center" wrapText="1"/>
    </xf>
    <xf numFmtId="0" fontId="45" fillId="0" borderId="37" xfId="17" applyFont="1" applyBorder="1" applyAlignment="1">
      <alignment vertical="center" wrapText="1"/>
    </xf>
    <xf numFmtId="49" fontId="40" fillId="0" borderId="39" xfId="12" applyNumberFormat="1" applyFont="1" applyBorder="1" applyAlignment="1">
      <alignment vertical="center" wrapText="1"/>
    </xf>
    <xf numFmtId="167" fontId="40" fillId="0" borderId="0" xfId="12" applyNumberFormat="1" applyFont="1" applyAlignment="1">
      <alignment vertical="center" wrapText="1"/>
    </xf>
    <xf numFmtId="166" fontId="2" fillId="0" borderId="39" xfId="12" applyNumberFormat="1" applyFont="1" applyBorder="1" applyAlignment="1">
      <alignment vertical="center" wrapText="1"/>
    </xf>
    <xf numFmtId="166" fontId="40" fillId="0" borderId="39" xfId="12" applyNumberFormat="1" applyFont="1" applyBorder="1" applyAlignment="1">
      <alignment vertical="center" wrapText="1"/>
    </xf>
    <xf numFmtId="0" fontId="0" fillId="0" borderId="39" xfId="17" applyFont="1" applyBorder="1" applyAlignment="1">
      <alignment vertical="center" wrapText="1"/>
    </xf>
    <xf numFmtId="166" fontId="2" fillId="12" borderId="39" xfId="12" applyNumberFormat="1" applyFont="1" applyFill="1" applyBorder="1" applyAlignment="1" applyProtection="1">
      <alignment vertical="center" wrapText="1"/>
      <protection locked="0"/>
    </xf>
    <xf numFmtId="49" fontId="54" fillId="0" borderId="39" xfId="0" applyNumberFormat="1" applyFont="1" applyBorder="1" applyAlignment="1">
      <alignment horizontal="left" vertical="center" wrapText="1"/>
    </xf>
    <xf numFmtId="49" fontId="55" fillId="0" borderId="39" xfId="0" applyNumberFormat="1" applyFont="1" applyBorder="1" applyAlignment="1">
      <alignment horizontal="left" vertical="center" wrapText="1"/>
    </xf>
    <xf numFmtId="168" fontId="43" fillId="0" borderId="39" xfId="0" applyNumberFormat="1" applyFont="1" applyBorder="1" applyAlignment="1">
      <alignment horizontal="left" vertical="center" wrapText="1"/>
    </xf>
    <xf numFmtId="168" fontId="53" fillId="0" borderId="39" xfId="0" applyNumberFormat="1" applyFont="1" applyBorder="1" applyAlignment="1">
      <alignment horizontal="left" vertical="center" wrapText="1"/>
    </xf>
    <xf numFmtId="0" fontId="0" fillId="0" borderId="39" xfId="11" applyFont="1" applyBorder="1" applyAlignment="1">
      <alignment vertical="center" wrapText="1"/>
    </xf>
    <xf numFmtId="0" fontId="2" fillId="13" borderId="83" xfId="13" applyFont="1" applyFill="1" applyBorder="1" applyAlignment="1">
      <alignment horizontal="center" vertical="center" wrapText="1"/>
    </xf>
    <xf numFmtId="49" fontId="30" fillId="13" borderId="7" xfId="13" applyNumberFormat="1" applyFont="1" applyFill="1" applyBorder="1" applyAlignment="1">
      <alignment vertical="center" wrapText="1"/>
    </xf>
    <xf numFmtId="0" fontId="2" fillId="13" borderId="7" xfId="13" applyFont="1" applyFill="1" applyBorder="1" applyAlignment="1">
      <alignment vertical="center" wrapText="1"/>
    </xf>
    <xf numFmtId="49" fontId="2" fillId="13" borderId="7" xfId="13" applyNumberFormat="1" applyFont="1" applyFill="1" applyBorder="1" applyAlignment="1">
      <alignment vertical="center" wrapText="1"/>
    </xf>
    <xf numFmtId="166" fontId="2" fillId="13" borderId="7" xfId="13" applyNumberFormat="1" applyFont="1" applyFill="1" applyBorder="1" applyAlignment="1">
      <alignment vertical="center" wrapText="1"/>
    </xf>
    <xf numFmtId="167" fontId="6" fillId="13" borderId="7" xfId="13" applyNumberFormat="1" applyFont="1" applyFill="1" applyBorder="1" applyAlignment="1">
      <alignment vertical="center" wrapText="1"/>
    </xf>
    <xf numFmtId="167" fontId="6" fillId="13" borderId="13" xfId="13" applyNumberFormat="1" applyFont="1" applyFill="1" applyBorder="1" applyAlignment="1">
      <alignment vertical="center" wrapText="1"/>
    </xf>
    <xf numFmtId="0" fontId="29" fillId="0" borderId="0" xfId="13" applyFont="1" applyAlignment="1">
      <alignment vertical="center" wrapText="1"/>
    </xf>
    <xf numFmtId="167" fontId="0" fillId="0" borderId="0" xfId="13" applyNumberFormat="1" applyFont="1" applyAlignment="1">
      <alignment vertical="center" wrapText="1"/>
    </xf>
    <xf numFmtId="0" fontId="0" fillId="0" borderId="73" xfId="13" applyFont="1" applyBorder="1" applyAlignment="1" applyProtection="1">
      <alignment horizontal="center" vertical="center" wrapText="1"/>
    </xf>
    <xf numFmtId="0" fontId="5" fillId="0" borderId="0" xfId="13" applyFont="1" applyAlignment="1">
      <alignment horizontal="center"/>
    </xf>
    <xf numFmtId="0" fontId="5" fillId="0" borderId="0" xfId="13" applyFont="1" applyAlignment="1">
      <alignment horizontal="center" wrapText="1"/>
    </xf>
    <xf numFmtId="0" fontId="5" fillId="0" borderId="11" xfId="13" applyFont="1" applyBorder="1" applyAlignment="1">
      <alignment horizontal="left"/>
    </xf>
    <xf numFmtId="0" fontId="3" fillId="0" borderId="7" xfId="13" applyFont="1" applyBorder="1" applyAlignment="1">
      <alignment horizontal="left"/>
    </xf>
    <xf numFmtId="0" fontId="29" fillId="0" borderId="7" xfId="13" applyFont="1" applyBorder="1" applyAlignment="1">
      <alignment horizontal="left"/>
    </xf>
    <xf numFmtId="166" fontId="29" fillId="0" borderId="7" xfId="13" applyNumberFormat="1" applyFont="1" applyBorder="1" applyAlignment="1">
      <alignment horizontal="left"/>
    </xf>
    <xf numFmtId="166" fontId="29" fillId="0" borderId="13" xfId="13" applyNumberFormat="1" applyFont="1" applyBorder="1" applyAlignment="1">
      <alignment horizontal="left"/>
    </xf>
    <xf numFmtId="166" fontId="29" fillId="0" borderId="0" xfId="13" applyNumberFormat="1" applyFont="1" applyAlignment="1">
      <alignment horizontal="left"/>
    </xf>
    <xf numFmtId="0" fontId="6" fillId="0" borderId="73" xfId="7" applyFont="1" applyBorder="1" applyAlignment="1">
      <alignment horizontal="center"/>
    </xf>
    <xf numFmtId="0" fontId="6" fillId="0" borderId="38" xfId="7" applyFont="1" applyBorder="1" applyAlignment="1">
      <alignment horizontal="center" vertical="center"/>
    </xf>
    <xf numFmtId="0" fontId="6" fillId="0" borderId="39" xfId="7" applyFont="1" applyBorder="1" applyAlignment="1">
      <alignment horizontal="center"/>
    </xf>
    <xf numFmtId="166" fontId="6" fillId="0" borderId="39" xfId="7" applyNumberFormat="1" applyFont="1" applyBorder="1" applyAlignment="1">
      <alignment horizontal="center"/>
    </xf>
    <xf numFmtId="166" fontId="6" fillId="0" borderId="74" xfId="7" applyNumberFormat="1" applyFont="1" applyBorder="1" applyAlignment="1">
      <alignment horizontal="center"/>
    </xf>
    <xf numFmtId="166" fontId="6" fillId="0" borderId="0" xfId="7" applyNumberFormat="1" applyFont="1" applyAlignment="1">
      <alignment horizontal="center"/>
    </xf>
    <xf numFmtId="0" fontId="6" fillId="0" borderId="75" xfId="7" applyFont="1" applyBorder="1" applyAlignment="1">
      <alignment horizontal="center"/>
    </xf>
    <xf numFmtId="0" fontId="6" fillId="0" borderId="77" xfId="7" applyFont="1" applyBorder="1" applyAlignment="1">
      <alignment horizontal="center"/>
    </xf>
    <xf numFmtId="0" fontId="6" fillId="0" borderId="67" xfId="7" applyFont="1" applyBorder="1" applyAlignment="1">
      <alignment horizontal="center"/>
    </xf>
    <xf numFmtId="166" fontId="6" fillId="0" borderId="67" xfId="7" applyNumberFormat="1" applyFont="1" applyBorder="1" applyAlignment="1">
      <alignment horizontal="center"/>
    </xf>
    <xf numFmtId="166" fontId="6" fillId="0" borderId="76" xfId="7" applyNumberFormat="1" applyFont="1" applyBorder="1" applyAlignment="1">
      <alignment horizontal="center"/>
    </xf>
    <xf numFmtId="0" fontId="6" fillId="0" borderId="63" xfId="7" applyFont="1" applyBorder="1" applyAlignment="1">
      <alignment horizontal="center"/>
    </xf>
    <xf numFmtId="0" fontId="6" fillId="0" borderId="28" xfId="7" applyFont="1" applyBorder="1" applyAlignment="1">
      <alignment horizontal="center"/>
    </xf>
    <xf numFmtId="0" fontId="6" fillId="0" borderId="64" xfId="7" applyFont="1" applyBorder="1" applyAlignment="1">
      <alignment horizontal="center"/>
    </xf>
    <xf numFmtId="166" fontId="6" fillId="0" borderId="64" xfId="7" applyNumberFormat="1" applyFont="1" applyBorder="1" applyAlignment="1">
      <alignment horizontal="center"/>
    </xf>
    <xf numFmtId="166" fontId="6" fillId="0" borderId="78" xfId="7" applyNumberFormat="1" applyFont="1" applyBorder="1" applyAlignment="1">
      <alignment horizontal="center"/>
    </xf>
    <xf numFmtId="0" fontId="34" fillId="10" borderId="79" xfId="7" applyFont="1" applyFill="1" applyBorder="1" applyAlignment="1">
      <alignment horizontal="center" vertical="center"/>
    </xf>
    <xf numFmtId="0" fontId="30" fillId="10" borderId="39" xfId="7" applyFont="1" applyFill="1" applyBorder="1" applyAlignment="1">
      <alignment vertical="center"/>
    </xf>
    <xf numFmtId="0" fontId="34" fillId="10" borderId="39" xfId="7" applyFont="1" applyFill="1" applyBorder="1" applyAlignment="1">
      <alignment horizontal="center" vertical="center"/>
    </xf>
    <xf numFmtId="166" fontId="34" fillId="10" borderId="39" xfId="7" applyNumberFormat="1" applyFont="1" applyFill="1" applyBorder="1" applyAlignment="1">
      <alignment horizontal="center" vertical="center"/>
    </xf>
    <xf numFmtId="166" fontId="34" fillId="10" borderId="74" xfId="7" applyNumberFormat="1" applyFont="1" applyFill="1" applyBorder="1" applyAlignment="1">
      <alignment horizontal="center" vertical="center"/>
    </xf>
    <xf numFmtId="166" fontId="34" fillId="0" borderId="0" xfId="7" applyNumberFormat="1" applyFont="1" applyAlignment="1">
      <alignment horizontal="center" vertical="center"/>
    </xf>
    <xf numFmtId="0" fontId="35" fillId="0" borderId="73" xfId="7" applyFont="1" applyBorder="1" applyAlignment="1">
      <alignment horizontal="center" vertical="center"/>
    </xf>
    <xf numFmtId="49" fontId="9" fillId="10" borderId="39" xfId="7" applyNumberFormat="1" applyFont="1" applyFill="1" applyBorder="1" applyAlignment="1">
      <alignment vertical="center"/>
    </xf>
    <xf numFmtId="0" fontId="2" fillId="2" borderId="39" xfId="7" applyFont="1" applyFill="1" applyBorder="1" applyAlignment="1">
      <alignment vertical="center"/>
    </xf>
    <xf numFmtId="0" fontId="2" fillId="0" borderId="39" xfId="7" applyFont="1" applyBorder="1" applyAlignment="1">
      <alignment vertical="center"/>
    </xf>
    <xf numFmtId="167" fontId="2" fillId="0" borderId="39" xfId="7" applyNumberFormat="1" applyFont="1" applyBorder="1" applyAlignment="1">
      <alignment vertical="center"/>
    </xf>
    <xf numFmtId="167" fontId="2" fillId="0" borderId="74" xfId="7" applyNumberFormat="1" applyFont="1" applyBorder="1" applyAlignment="1">
      <alignment vertical="center"/>
    </xf>
    <xf numFmtId="167" fontId="2" fillId="0" borderId="0" xfId="7" applyNumberFormat="1" applyFont="1" applyAlignment="1">
      <alignment vertical="center"/>
    </xf>
    <xf numFmtId="0" fontId="36" fillId="0" borderId="39" xfId="13" applyFont="1" applyBorder="1" applyAlignment="1">
      <alignment vertical="center" wrapText="1"/>
    </xf>
    <xf numFmtId="4" fontId="2" fillId="12" borderId="39" xfId="9" applyNumberFormat="1" applyFont="1" applyFill="1" applyBorder="1" applyAlignment="1" applyProtection="1">
      <alignment vertical="center"/>
      <protection locked="0"/>
    </xf>
    <xf numFmtId="0" fontId="45" fillId="0" borderId="73" xfId="7" applyFont="1" applyBorder="1" applyAlignment="1">
      <alignment horizontal="center" vertical="center" wrapText="1"/>
    </xf>
    <xf numFmtId="0" fontId="38" fillId="0" borderId="39" xfId="13" applyFont="1" applyBorder="1" applyAlignment="1">
      <alignment vertical="center" wrapText="1"/>
    </xf>
    <xf numFmtId="0" fontId="45" fillId="0" borderId="39" xfId="7" applyFont="1" applyBorder="1" applyAlignment="1">
      <alignment vertical="center" wrapText="1"/>
    </xf>
    <xf numFmtId="4" fontId="45" fillId="0" borderId="39" xfId="9" applyNumberFormat="1" applyFont="1" applyBorder="1" applyAlignment="1">
      <alignment vertical="center"/>
    </xf>
    <xf numFmtId="0" fontId="56" fillId="0" borderId="39" xfId="13" applyFont="1" applyBorder="1" applyAlignment="1">
      <alignment vertical="center" wrapText="1"/>
    </xf>
    <xf numFmtId="4" fontId="2" fillId="0" borderId="39" xfId="9" applyNumberFormat="1" applyFont="1" applyBorder="1" applyAlignment="1">
      <alignment vertical="center"/>
    </xf>
    <xf numFmtId="0" fontId="19" fillId="0" borderId="39" xfId="11" applyBorder="1" applyAlignment="1">
      <alignment vertical="center"/>
    </xf>
    <xf numFmtId="168" fontId="2" fillId="0" borderId="39" xfId="13" applyNumberFormat="1" applyFont="1" applyBorder="1" applyAlignment="1" applyProtection="1">
      <alignment horizontal="left" vertical="center"/>
    </xf>
    <xf numFmtId="168" fontId="2" fillId="0" borderId="39" xfId="10" applyFont="1" applyBorder="1" applyAlignment="1">
      <alignment horizontal="center" vertical="center"/>
    </xf>
    <xf numFmtId="4" fontId="2" fillId="12" borderId="39" xfId="10" applyNumberFormat="1" applyFont="1" applyFill="1" applyBorder="1" applyAlignment="1" applyProtection="1">
      <alignment horizontal="right" vertical="center"/>
      <protection locked="0"/>
    </xf>
    <xf numFmtId="0" fontId="8" fillId="0" borderId="73" xfId="7" applyFont="1" applyBorder="1" applyAlignment="1">
      <alignment horizontal="center" vertical="center" wrapText="1"/>
    </xf>
    <xf numFmtId="0" fontId="0" fillId="0" borderId="39" xfId="11" applyFont="1" applyBorder="1" applyAlignment="1">
      <alignment vertical="center"/>
    </xf>
    <xf numFmtId="0" fontId="30" fillId="10" borderId="38" xfId="7" applyFont="1" applyFill="1" applyBorder="1" applyAlignment="1">
      <alignment vertical="center"/>
    </xf>
    <xf numFmtId="0" fontId="19" fillId="10" borderId="39" xfId="7" applyFill="1" applyBorder="1" applyAlignment="1">
      <alignment horizontal="center" vertical="center"/>
    </xf>
    <xf numFmtId="0" fontId="19" fillId="10" borderId="39" xfId="7" applyFill="1" applyBorder="1" applyAlignment="1">
      <alignment vertical="center"/>
    </xf>
    <xf numFmtId="166" fontId="19" fillId="10" borderId="39" xfId="7" applyNumberFormat="1" applyFill="1" applyBorder="1" applyAlignment="1">
      <alignment vertical="center"/>
    </xf>
    <xf numFmtId="166" fontId="19" fillId="10" borderId="74" xfId="7" applyNumberFormat="1" applyFill="1" applyBorder="1" applyAlignment="1">
      <alignment vertical="center"/>
    </xf>
    <xf numFmtId="166" fontId="19" fillId="0" borderId="0" xfId="7" applyNumberFormat="1" applyAlignment="1">
      <alignment vertical="center"/>
    </xf>
    <xf numFmtId="0" fontId="2" fillId="0" borderId="70" xfId="7" applyFont="1" applyBorder="1" applyAlignment="1">
      <alignment horizontal="center" vertical="center"/>
    </xf>
    <xf numFmtId="49" fontId="30" fillId="0" borderId="24" xfId="7" applyNumberFormat="1" applyFont="1" applyBorder="1" applyAlignment="1">
      <alignment vertical="center"/>
    </xf>
    <xf numFmtId="0" fontId="30" fillId="0" borderId="71" xfId="7" applyFont="1" applyBorder="1" applyAlignment="1">
      <alignment vertical="center"/>
    </xf>
    <xf numFmtId="49" fontId="30" fillId="0" borderId="71" xfId="7" applyNumberFormat="1" applyFont="1" applyBorder="1" applyAlignment="1">
      <alignment vertical="center"/>
    </xf>
    <xf numFmtId="167" fontId="2" fillId="0" borderId="71" xfId="7" applyNumberFormat="1" applyFont="1" applyBorder="1" applyAlignment="1">
      <alignment vertical="center"/>
    </xf>
    <xf numFmtId="167" fontId="30" fillId="0" borderId="71" xfId="7" applyNumberFormat="1" applyFont="1" applyBorder="1" applyAlignment="1">
      <alignment vertical="center"/>
    </xf>
    <xf numFmtId="167" fontId="40" fillId="0" borderId="71" xfId="7" applyNumberFormat="1" applyFont="1" applyBorder="1" applyAlignment="1">
      <alignment vertical="center"/>
    </xf>
    <xf numFmtId="167" fontId="40" fillId="0" borderId="72" xfId="7" applyNumberFormat="1" applyFont="1" applyBorder="1" applyAlignment="1">
      <alignment vertical="center"/>
    </xf>
    <xf numFmtId="167" fontId="40" fillId="0" borderId="0" xfId="7" applyNumberFormat="1" applyFont="1" applyAlignment="1">
      <alignment vertical="center"/>
    </xf>
    <xf numFmtId="0" fontId="2" fillId="0" borderId="73" xfId="7" applyFont="1" applyBorder="1" applyAlignment="1">
      <alignment horizontal="center" vertical="center"/>
    </xf>
    <xf numFmtId="49" fontId="30" fillId="0" borderId="37" xfId="7" applyNumberFormat="1" applyFont="1" applyBorder="1" applyAlignment="1">
      <alignment vertical="center"/>
    </xf>
    <xf numFmtId="0" fontId="30" fillId="0" borderId="39" xfId="7" applyFont="1" applyBorder="1" applyAlignment="1">
      <alignment vertical="center"/>
    </xf>
    <xf numFmtId="49" fontId="30" fillId="0" borderId="39" xfId="7" applyNumberFormat="1" applyFont="1" applyBorder="1" applyAlignment="1">
      <alignment vertical="center"/>
    </xf>
    <xf numFmtId="167" fontId="40" fillId="0" borderId="39" xfId="7" applyNumberFormat="1" applyFont="1" applyBorder="1" applyAlignment="1">
      <alignment vertical="center"/>
    </xf>
    <xf numFmtId="167" fontId="30" fillId="0" borderId="74" xfId="7" applyNumberFormat="1" applyFont="1" applyBorder="1" applyAlignment="1">
      <alignment vertical="center"/>
    </xf>
    <xf numFmtId="167" fontId="30" fillId="0" borderId="0" xfId="7" applyNumberFormat="1" applyFont="1" applyAlignment="1">
      <alignment vertical="center"/>
    </xf>
    <xf numFmtId="0" fontId="2" fillId="0" borderId="80" xfId="7" applyFont="1" applyBorder="1" applyAlignment="1">
      <alignment horizontal="center" vertical="center"/>
    </xf>
    <xf numFmtId="49" fontId="30" fillId="0" borderId="0" xfId="7" applyNumberFormat="1" applyFont="1" applyAlignment="1">
      <alignment vertical="center"/>
    </xf>
    <xf numFmtId="0" fontId="30" fillId="0" borderId="0" xfId="7" applyFont="1" applyAlignment="1">
      <alignment vertical="center"/>
    </xf>
    <xf numFmtId="167" fontId="30" fillId="0" borderId="2" xfId="7" applyNumberFormat="1" applyFont="1" applyBorder="1" applyAlignment="1">
      <alignment vertical="center"/>
    </xf>
    <xf numFmtId="0" fontId="2" fillId="10" borderId="83" xfId="7" applyFont="1" applyFill="1" applyBorder="1" applyAlignment="1">
      <alignment horizontal="center" vertical="top"/>
    </xf>
    <xf numFmtId="49" fontId="30" fillId="10" borderId="7" xfId="7" applyNumberFormat="1" applyFont="1" applyFill="1" applyBorder="1" applyAlignment="1">
      <alignment vertical="top"/>
    </xf>
    <xf numFmtId="0" fontId="2" fillId="10" borderId="7" xfId="7" applyFont="1" applyFill="1" applyBorder="1" applyAlignment="1">
      <alignment vertical="center"/>
    </xf>
    <xf numFmtId="49" fontId="2" fillId="10" borderId="7" xfId="7" applyNumberFormat="1" applyFont="1" applyFill="1" applyBorder="1" applyAlignment="1">
      <alignment vertical="center"/>
    </xf>
    <xf numFmtId="167" fontId="2" fillId="10" borderId="7" xfId="7" applyNumberFormat="1" applyFont="1" applyFill="1" applyBorder="1" applyAlignment="1">
      <alignment vertical="center"/>
    </xf>
    <xf numFmtId="167" fontId="6" fillId="10" borderId="7" xfId="7" applyNumberFormat="1" applyFont="1" applyFill="1" applyBorder="1" applyAlignment="1">
      <alignment vertical="center"/>
    </xf>
    <xf numFmtId="167" fontId="6" fillId="10" borderId="13" xfId="7" applyNumberFormat="1" applyFont="1" applyFill="1" applyBorder="1" applyAlignment="1">
      <alignment vertical="center"/>
    </xf>
    <xf numFmtId="167" fontId="6" fillId="0" borderId="0" xfId="7" applyNumberFormat="1" applyFont="1" applyAlignment="1">
      <alignment vertical="center"/>
    </xf>
    <xf numFmtId="0" fontId="34" fillId="0" borderId="39" xfId="13" applyFont="1" applyBorder="1" applyAlignment="1">
      <alignment horizontal="center" vertical="center" wrapText="1"/>
    </xf>
    <xf numFmtId="166" fontId="34" fillId="0" borderId="39" xfId="13" applyNumberFormat="1" applyFont="1" applyBorder="1" applyAlignment="1">
      <alignment horizontal="center" vertical="center" wrapText="1"/>
    </xf>
    <xf numFmtId="167" fontId="34" fillId="0" borderId="39" xfId="13" applyNumberFormat="1" applyFont="1" applyBorder="1" applyAlignment="1">
      <alignment horizontal="center" vertical="center" wrapText="1"/>
    </xf>
    <xf numFmtId="167" fontId="34" fillId="0" borderId="74" xfId="13" applyNumberFormat="1" applyFont="1" applyBorder="1" applyAlignment="1">
      <alignment horizontal="center" vertical="center" wrapText="1"/>
    </xf>
    <xf numFmtId="0" fontId="43" fillId="0" borderId="39" xfId="0" applyFont="1" applyBorder="1" applyAlignment="1">
      <alignment vertical="center" wrapText="1"/>
    </xf>
    <xf numFmtId="168" fontId="19" fillId="0" borderId="39" xfId="10" applyFont="1" applyBorder="1" applyAlignment="1">
      <alignment horizontal="center" vertical="center" wrapText="1"/>
    </xf>
    <xf numFmtId="168" fontId="0" fillId="0" borderId="39" xfId="10" applyFont="1" applyBorder="1" applyAlignment="1">
      <alignment horizontal="left" vertical="center" wrapText="1"/>
    </xf>
    <xf numFmtId="0" fontId="53" fillId="0" borderId="39" xfId="0" applyFont="1" applyBorder="1" applyAlignment="1">
      <alignment vertical="center" wrapText="1"/>
    </xf>
    <xf numFmtId="0" fontId="36" fillId="0" borderId="39" xfId="19" applyFont="1" applyBorder="1" applyAlignment="1">
      <alignment vertical="center" wrapText="1"/>
    </xf>
    <xf numFmtId="0" fontId="36" fillId="0" borderId="39" xfId="19" applyFont="1" applyBorder="1" applyAlignment="1">
      <alignment horizontal="center" vertical="center" wrapText="1"/>
    </xf>
    <xf numFmtId="166" fontId="57" fillId="0" borderId="39" xfId="19" applyNumberFormat="1" applyFont="1" applyBorder="1" applyAlignment="1">
      <alignment horizontal="right" vertical="center" wrapText="1"/>
    </xf>
    <xf numFmtId="166" fontId="54" fillId="0" borderId="39" xfId="19" applyNumberFormat="1" applyFont="1" applyBorder="1" applyAlignment="1">
      <alignment horizontal="right" vertical="center" wrapText="1"/>
    </xf>
    <xf numFmtId="168" fontId="2" fillId="0" borderId="39" xfId="0" applyNumberFormat="1" applyFont="1" applyBorder="1" applyAlignment="1">
      <alignment horizontal="center" vertical="center" wrapText="1"/>
    </xf>
    <xf numFmtId="4" fontId="45" fillId="0" borderId="39" xfId="18" applyNumberFormat="1" applyFont="1" applyBorder="1" applyAlignment="1">
      <alignment vertical="center" wrapText="1"/>
    </xf>
    <xf numFmtId="168" fontId="40" fillId="0" borderId="39" xfId="0" applyNumberFormat="1" applyFont="1" applyBorder="1" applyAlignment="1">
      <alignment horizontal="center" vertical="center" wrapText="1"/>
    </xf>
    <xf numFmtId="0" fontId="0" fillId="0" borderId="84" xfId="20" applyFont="1" applyBorder="1" applyAlignment="1">
      <alignment vertical="center" wrapText="1"/>
    </xf>
    <xf numFmtId="168" fontId="0" fillId="0" borderId="84" xfId="10" applyFont="1" applyBorder="1" applyAlignment="1">
      <alignment horizontal="center" vertical="center" wrapText="1"/>
    </xf>
    <xf numFmtId="0" fontId="0" fillId="0" borderId="84" xfId="21" applyFont="1" applyBorder="1" applyAlignment="1">
      <alignment vertical="center" wrapText="1"/>
    </xf>
    <xf numFmtId="2" fontId="43" fillId="12" borderId="84" xfId="22" applyNumberFormat="1" applyFont="1" applyFill="1" applyBorder="1" applyAlignment="1" applyProtection="1">
      <alignment horizontal="right" vertical="center" wrapText="1"/>
      <protection locked="0"/>
    </xf>
    <xf numFmtId="167" fontId="2" fillId="0" borderId="85" xfId="13" applyNumberFormat="1" applyFont="1" applyBorder="1" applyAlignment="1">
      <alignment vertical="center" wrapText="1"/>
    </xf>
    <xf numFmtId="166" fontId="43" fillId="12" borderId="85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0" xfId="23" applyAlignment="1" applyProtection="1">
      <alignment vertical="center" wrapText="1"/>
    </xf>
    <xf numFmtId="0" fontId="45" fillId="0" borderId="84" xfId="20" applyFont="1" applyBorder="1" applyAlignment="1">
      <alignment vertical="center" wrapText="1"/>
    </xf>
    <xf numFmtId="168" fontId="45" fillId="0" borderId="84" xfId="10" applyFont="1" applyBorder="1" applyAlignment="1">
      <alignment horizontal="center" vertical="center" wrapText="1"/>
    </xf>
    <xf numFmtId="0" fontId="45" fillId="0" borderId="84" xfId="21" applyFont="1" applyBorder="1" applyAlignment="1">
      <alignment vertical="center" wrapText="1"/>
    </xf>
    <xf numFmtId="2" fontId="53" fillId="0" borderId="84" xfId="22" applyNumberFormat="1" applyFont="1" applyBorder="1" applyAlignment="1">
      <alignment horizontal="right" vertical="center" wrapText="1"/>
    </xf>
    <xf numFmtId="166" fontId="44" fillId="0" borderId="85" xfId="0" applyNumberFormat="1" applyFont="1" applyBorder="1" applyAlignment="1">
      <alignment horizontal="right" vertical="center" wrapText="1"/>
    </xf>
    <xf numFmtId="0" fontId="45" fillId="0" borderId="0" xfId="23" applyFont="1" applyAlignment="1" applyProtection="1">
      <alignment vertical="center" wrapText="1"/>
    </xf>
    <xf numFmtId="0" fontId="42" fillId="0" borderId="85" xfId="0" applyFont="1" applyBorder="1" applyAlignment="1">
      <alignment vertical="center" wrapText="1"/>
    </xf>
    <xf numFmtId="0" fontId="36" fillId="0" borderId="85" xfId="8" applyBorder="1" applyAlignment="1">
      <alignment horizontal="center" vertical="center" wrapText="1"/>
    </xf>
    <xf numFmtId="0" fontId="36" fillId="0" borderId="85" xfId="8" applyBorder="1" applyAlignment="1">
      <alignment horizontal="left" vertical="center" wrapText="1"/>
    </xf>
    <xf numFmtId="166" fontId="43" fillId="0" borderId="85" xfId="0" applyNumberFormat="1" applyFont="1" applyBorder="1" applyAlignment="1">
      <alignment horizontal="right" vertical="center" wrapText="1"/>
    </xf>
    <xf numFmtId="0" fontId="38" fillId="0" borderId="85" xfId="0" applyFont="1" applyBorder="1" applyAlignment="1">
      <alignment vertical="center" wrapText="1"/>
    </xf>
    <xf numFmtId="0" fontId="39" fillId="0" borderId="85" xfId="8" applyFont="1" applyBorder="1" applyAlignment="1">
      <alignment horizontal="center" vertical="center" wrapText="1"/>
    </xf>
    <xf numFmtId="0" fontId="39" fillId="0" borderId="85" xfId="8" applyFont="1" applyBorder="1" applyAlignment="1">
      <alignment horizontal="left" vertical="center" wrapText="1"/>
    </xf>
    <xf numFmtId="0" fontId="30" fillId="10" borderId="85" xfId="13" applyFont="1" applyFill="1" applyBorder="1" applyAlignment="1">
      <alignment vertical="center" wrapText="1"/>
    </xf>
    <xf numFmtId="0" fontId="19" fillId="10" borderId="85" xfId="13" applyFill="1" applyBorder="1" applyAlignment="1">
      <alignment horizontal="center" vertical="center" wrapText="1"/>
    </xf>
    <xf numFmtId="0" fontId="19" fillId="10" borderId="85" xfId="13" applyFill="1" applyBorder="1" applyAlignment="1">
      <alignment vertical="center" wrapText="1"/>
    </xf>
    <xf numFmtId="166" fontId="19" fillId="10" borderId="85" xfId="13" applyNumberFormat="1" applyFill="1" applyBorder="1" applyAlignment="1">
      <alignment vertical="center" wrapText="1"/>
    </xf>
    <xf numFmtId="167" fontId="19" fillId="10" borderId="85" xfId="13" applyNumberFormat="1" applyFill="1" applyBorder="1" applyAlignment="1">
      <alignment vertical="center" wrapText="1"/>
    </xf>
    <xf numFmtId="0" fontId="19" fillId="0" borderId="75" xfId="11" applyBorder="1" applyAlignment="1">
      <alignment horizontal="center" vertical="center" wrapText="1"/>
    </xf>
    <xf numFmtId="0" fontId="30" fillId="0" borderId="67" xfId="13" applyFont="1" applyBorder="1" applyAlignment="1">
      <alignment vertical="center" wrapText="1"/>
    </xf>
    <xf numFmtId="0" fontId="19" fillId="0" borderId="67" xfId="13" applyBorder="1" applyAlignment="1">
      <alignment horizontal="center" vertical="center" wrapText="1"/>
    </xf>
    <xf numFmtId="0" fontId="19" fillId="0" borderId="67" xfId="13" applyBorder="1" applyAlignment="1">
      <alignment vertical="center" wrapText="1"/>
    </xf>
    <xf numFmtId="166" fontId="19" fillId="0" borderId="67" xfId="13" applyNumberFormat="1" applyBorder="1" applyAlignment="1">
      <alignment vertical="center" wrapText="1"/>
    </xf>
    <xf numFmtId="167" fontId="19" fillId="0" borderId="67" xfId="13" applyNumberFormat="1" applyBorder="1" applyAlignment="1">
      <alignment vertical="center" wrapText="1"/>
    </xf>
    <xf numFmtId="167" fontId="19" fillId="0" borderId="76" xfId="13" applyNumberFormat="1" applyBorder="1" applyAlignment="1">
      <alignment vertical="center" wrapText="1"/>
    </xf>
    <xf numFmtId="0" fontId="2" fillId="0" borderId="86" xfId="13" applyFont="1" applyBorder="1" applyAlignment="1">
      <alignment horizontal="center" vertical="center" wrapText="1"/>
    </xf>
    <xf numFmtId="49" fontId="30" fillId="0" borderId="87" xfId="13" applyNumberFormat="1" applyFont="1" applyBorder="1" applyAlignment="1">
      <alignment vertical="center" wrapText="1"/>
    </xf>
    <xf numFmtId="0" fontId="30" fillId="0" borderId="88" xfId="13" applyFont="1" applyBorder="1" applyAlignment="1">
      <alignment vertical="center" wrapText="1"/>
    </xf>
    <xf numFmtId="49" fontId="30" fillId="0" borderId="88" xfId="13" applyNumberFormat="1" applyFont="1" applyBorder="1" applyAlignment="1">
      <alignment vertical="center" wrapText="1"/>
    </xf>
    <xf numFmtId="166" fontId="2" fillId="0" borderId="88" xfId="13" applyNumberFormat="1" applyFont="1" applyBorder="1" applyAlignment="1">
      <alignment vertical="center" wrapText="1"/>
    </xf>
    <xf numFmtId="167" fontId="40" fillId="0" borderId="88" xfId="13" applyNumberFormat="1" applyFont="1" applyBorder="1" applyAlignment="1">
      <alignment vertical="center" wrapText="1"/>
    </xf>
    <xf numFmtId="166" fontId="40" fillId="0" borderId="88" xfId="13" applyNumberFormat="1" applyFont="1" applyBorder="1" applyAlignment="1">
      <alignment vertical="center" wrapText="1"/>
    </xf>
    <xf numFmtId="167" fontId="30" fillId="0" borderId="89" xfId="13" applyNumberFormat="1" applyFont="1" applyBorder="1" applyAlignment="1">
      <alignment vertical="center" wrapText="1"/>
    </xf>
    <xf numFmtId="0" fontId="1" fillId="0" borderId="0" xfId="24"/>
    <xf numFmtId="0" fontId="20" fillId="6" borderId="0" xfId="3"/>
    <xf numFmtId="0" fontId="0" fillId="7" borderId="47" xfId="25" applyFont="1" applyAlignment="1">
      <alignment wrapText="1"/>
    </xf>
    <xf numFmtId="0" fontId="0" fillId="7" borderId="47" xfId="25" applyFont="1"/>
    <xf numFmtId="0" fontId="0" fillId="7" borderId="90" xfId="25" applyFont="1" applyBorder="1"/>
    <xf numFmtId="0" fontId="0" fillId="8" borderId="91" xfId="25" applyFont="1" applyFill="1" applyBorder="1"/>
    <xf numFmtId="0" fontId="0" fillId="7" borderId="92" xfId="25" applyFont="1" applyBorder="1"/>
    <xf numFmtId="0" fontId="0" fillId="7" borderId="93" xfId="25" applyFont="1" applyBorder="1"/>
    <xf numFmtId="0" fontId="0" fillId="7" borderId="94" xfId="25" applyFont="1" applyBorder="1"/>
    <xf numFmtId="0" fontId="0" fillId="7" borderId="95" xfId="25" applyFont="1" applyBorder="1"/>
    <xf numFmtId="0" fontId="0" fillId="7" borderId="96" xfId="25" applyFont="1" applyBorder="1"/>
    <xf numFmtId="0" fontId="20" fillId="6" borderId="0" xfId="3" applyAlignment="1">
      <alignment wrapText="1"/>
    </xf>
    <xf numFmtId="0" fontId="59" fillId="7" borderId="47" xfId="25" applyFont="1" applyAlignment="1">
      <alignment wrapText="1"/>
    </xf>
    <xf numFmtId="0" fontId="59" fillId="7" borderId="47" xfId="25" applyFont="1"/>
    <xf numFmtId="0" fontId="20" fillId="7" borderId="47" xfId="25" applyFont="1"/>
    <xf numFmtId="0" fontId="20" fillId="7" borderId="95" xfId="25" applyFont="1" applyBorder="1"/>
    <xf numFmtId="0" fontId="20" fillId="7" borderId="90" xfId="25" applyFont="1" applyBorder="1"/>
    <xf numFmtId="0" fontId="59" fillId="8" borderId="91" xfId="25" applyFont="1" applyFill="1" applyBorder="1"/>
    <xf numFmtId="0" fontId="59" fillId="7" borderId="95" xfId="25" applyFont="1" applyBorder="1"/>
    <xf numFmtId="0" fontId="1" fillId="0" borderId="0" xfId="26"/>
    <xf numFmtId="49" fontId="21" fillId="0" borderId="97" xfId="26" applyNumberFormat="1" applyFont="1" applyBorder="1"/>
    <xf numFmtId="49" fontId="21" fillId="0" borderId="98" xfId="26" applyNumberFormat="1" applyFont="1" applyBorder="1"/>
    <xf numFmtId="49" fontId="21" fillId="0" borderId="99" xfId="26" applyNumberFormat="1" applyFont="1" applyBorder="1"/>
    <xf numFmtId="49" fontId="1" fillId="0" borderId="63" xfId="26" applyNumberFormat="1" applyBorder="1"/>
    <xf numFmtId="42" fontId="1" fillId="0" borderId="64" xfId="26" applyNumberFormat="1" applyBorder="1"/>
    <xf numFmtId="42" fontId="1" fillId="0" borderId="78" xfId="26" applyNumberFormat="1" applyBorder="1"/>
    <xf numFmtId="49" fontId="1" fillId="0" borderId="73" xfId="26" applyNumberFormat="1" applyBorder="1"/>
    <xf numFmtId="42" fontId="1" fillId="0" borderId="85" xfId="26" applyNumberFormat="1" applyBorder="1"/>
    <xf numFmtId="49" fontId="1" fillId="0" borderId="86" xfId="26" applyNumberFormat="1" applyBorder="1"/>
    <xf numFmtId="49" fontId="1" fillId="0" borderId="75" xfId="26" applyNumberFormat="1" applyBorder="1"/>
    <xf numFmtId="42" fontId="1" fillId="0" borderId="67" xfId="26" applyNumberFormat="1" applyBorder="1"/>
    <xf numFmtId="42" fontId="1" fillId="0" borderId="76" xfId="26" applyNumberFormat="1" applyBorder="1"/>
    <xf numFmtId="49" fontId="1" fillId="0" borderId="0" xfId="26" applyNumberFormat="1"/>
    <xf numFmtId="42" fontId="1" fillId="0" borderId="0" xfId="26" applyNumberFormat="1"/>
    <xf numFmtId="49" fontId="60" fillId="0" borderId="0" xfId="26" applyNumberFormat="1" applyFont="1" applyAlignment="1">
      <alignment horizontal="center" wrapText="1"/>
    </xf>
    <xf numFmtId="49" fontId="60" fillId="0" borderId="0" xfId="26" applyNumberFormat="1" applyFont="1" applyAlignment="1">
      <alignment horizontal="center" vertical="top" wrapText="1"/>
    </xf>
    <xf numFmtId="49" fontId="61" fillId="0" borderId="0" xfId="26" applyNumberFormat="1" applyFont="1" applyAlignment="1">
      <alignment horizontal="center"/>
    </xf>
    <xf numFmtId="0" fontId="4" fillId="2" borderId="0" xfId="0" applyFont="1" applyFill="1" applyAlignment="1">
      <alignment horizontal="left" wrapText="1"/>
    </xf>
    <xf numFmtId="49" fontId="8" fillId="0" borderId="33" xfId="0" applyNumberFormat="1" applyFont="1" applyBorder="1" applyAlignment="1">
      <alignment vertical="center" wrapText="1"/>
    </xf>
    <xf numFmtId="49" fontId="8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9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2" fillId="0" borderId="15" xfId="0" applyNumberFormat="1" applyFont="1" applyBorder="1" applyAlignment="1">
      <alignment horizontal="right" vertical="center"/>
    </xf>
    <xf numFmtId="4" fontId="12" fillId="0" borderId="12" xfId="0" applyNumberFormat="1" applyFont="1" applyBorder="1" applyAlignment="1">
      <alignment horizontal="right" vertical="center"/>
    </xf>
    <xf numFmtId="4" fontId="12" fillId="0" borderId="15" xfId="0" applyNumberFormat="1" applyFont="1" applyBorder="1" applyAlignment="1">
      <alignment vertical="center"/>
    </xf>
    <xf numFmtId="4" fontId="12" fillId="0" borderId="12" xfId="0" applyNumberFormat="1" applyFont="1" applyBorder="1" applyAlignment="1">
      <alignment vertical="center"/>
    </xf>
    <xf numFmtId="4" fontId="14" fillId="0" borderId="15" xfId="0" applyNumberFormat="1" applyFont="1" applyBorder="1" applyAlignment="1">
      <alignment horizontal="right" vertical="center" indent="1"/>
    </xf>
    <xf numFmtId="4" fontId="14" fillId="0" borderId="22" xfId="0" applyNumberFormat="1" applyFont="1" applyBorder="1" applyAlignment="1">
      <alignment horizontal="right" vertical="center" indent="1"/>
    </xf>
    <xf numFmtId="4" fontId="14" fillId="0" borderId="16" xfId="0" applyNumberFormat="1" applyFont="1" applyBorder="1" applyAlignment="1">
      <alignment horizontal="right" vertical="center" indent="1"/>
    </xf>
    <xf numFmtId="4" fontId="12" fillId="0" borderId="15" xfId="0" applyNumberFormat="1" applyFont="1" applyBorder="1" applyAlignment="1">
      <alignment horizontal="right" vertical="center" indent="1"/>
    </xf>
    <xf numFmtId="4" fontId="12" fillId="0" borderId="16" xfId="0" applyNumberFormat="1" applyFont="1" applyBorder="1" applyAlignment="1">
      <alignment horizontal="right" vertical="center" indent="1"/>
    </xf>
    <xf numFmtId="4" fontId="13" fillId="3" borderId="7" xfId="0" applyNumberFormat="1" applyFont="1" applyFill="1" applyBorder="1" applyAlignment="1">
      <alignment horizontal="right" vertical="center"/>
    </xf>
    <xf numFmtId="2" fontId="13" fillId="3" borderId="7" xfId="0" applyNumberFormat="1" applyFont="1" applyFill="1" applyBorder="1" applyAlignment="1">
      <alignment horizontal="right" vertical="center"/>
    </xf>
    <xf numFmtId="0" fontId="9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9" fillId="4" borderId="0" xfId="0" applyFont="1" applyFill="1" applyAlignment="1" applyProtection="1">
      <alignment horizontal="left" vertical="center"/>
      <protection locked="0"/>
    </xf>
    <xf numFmtId="49" fontId="9" fillId="3" borderId="6" xfId="0" applyNumberFormat="1" applyFont="1" applyFill="1" applyBorder="1" applyAlignment="1">
      <alignment horizontal="left" vertical="center" wrapText="1"/>
    </xf>
    <xf numFmtId="0" fontId="9" fillId="3" borderId="6" xfId="0" applyFont="1" applyFill="1" applyBorder="1" applyAlignment="1">
      <alignment horizontal="left" vertical="center" wrapText="1"/>
    </xf>
    <xf numFmtId="0" fontId="9" fillId="3" borderId="8" xfId="0" applyFont="1" applyFill="1" applyBorder="1" applyAlignment="1">
      <alignment horizontal="left" vertical="center" wrapText="1"/>
    </xf>
    <xf numFmtId="0" fontId="9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9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9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9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4" fontId="12" fillId="0" borderId="10" xfId="0" applyNumberFormat="1" applyFont="1" applyBorder="1" applyAlignment="1">
      <alignment horizontal="right" vertical="center"/>
    </xf>
    <xf numFmtId="4" fontId="12" fillId="0" borderId="6" xfId="0" applyNumberFormat="1" applyFont="1" applyBorder="1" applyAlignment="1">
      <alignment horizontal="right" vertical="center"/>
    </xf>
    <xf numFmtId="4" fontId="12" fillId="0" borderId="18" xfId="0" applyNumberFormat="1" applyFont="1" applyBorder="1" applyAlignment="1">
      <alignment horizontal="right" vertical="center"/>
    </xf>
    <xf numFmtId="49" fontId="7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9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9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2" fillId="0" borderId="22" xfId="0" applyNumberFormat="1" applyFont="1" applyBorder="1" applyAlignment="1">
      <alignment horizontal="right" vertical="center" inden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7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4" fillId="2" borderId="0" xfId="4" applyFont="1" applyFill="1" applyAlignment="1">
      <alignment horizontal="left" wrapText="1"/>
    </xf>
    <xf numFmtId="0" fontId="25" fillId="0" borderId="57" xfId="5" applyFont="1" applyBorder="1" applyAlignment="1">
      <alignment horizontal="center" vertical="top"/>
    </xf>
    <xf numFmtId="0" fontId="25" fillId="0" borderId="0" xfId="5" applyFont="1" applyAlignment="1">
      <alignment horizontal="center" vertical="top"/>
    </xf>
    <xf numFmtId="0" fontId="7" fillId="0" borderId="11" xfId="6" applyFont="1" applyBorder="1" applyAlignment="1">
      <alignment horizontal="center"/>
    </xf>
    <xf numFmtId="0" fontId="7" fillId="0" borderId="7" xfId="6" applyFont="1" applyBorder="1" applyAlignment="1">
      <alignment horizontal="center"/>
    </xf>
    <xf numFmtId="0" fontId="7" fillId="0" borderId="13" xfId="6" applyFont="1" applyBorder="1" applyAlignment="1">
      <alignment horizontal="center"/>
    </xf>
    <xf numFmtId="0" fontId="9" fillId="0" borderId="11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5" fillId="0" borderId="11" xfId="7" applyFont="1" applyBorder="1" applyAlignment="1">
      <alignment horizontal="center" vertical="center" wrapText="1"/>
    </xf>
    <xf numFmtId="0" fontId="5" fillId="0" borderId="7" xfId="7" applyFont="1" applyBorder="1" applyAlignment="1">
      <alignment horizontal="center" vertical="center" wrapText="1"/>
    </xf>
    <xf numFmtId="0" fontId="5" fillId="0" borderId="13" xfId="7" applyFont="1" applyBorder="1" applyAlignment="1">
      <alignment horizontal="center" vertical="center" wrapText="1"/>
    </xf>
    <xf numFmtId="0" fontId="5" fillId="0" borderId="11" xfId="14" applyFont="1" applyBorder="1" applyAlignment="1">
      <alignment horizontal="center"/>
    </xf>
    <xf numFmtId="0" fontId="5" fillId="0" borderId="7" xfId="14" applyFont="1" applyBorder="1" applyAlignment="1">
      <alignment horizontal="center"/>
    </xf>
    <xf numFmtId="0" fontId="5" fillId="0" borderId="13" xfId="14" applyFont="1" applyBorder="1" applyAlignment="1">
      <alignment horizontal="center"/>
    </xf>
    <xf numFmtId="0" fontId="5" fillId="0" borderId="11" xfId="14" applyFont="1" applyBorder="1" applyAlignment="1">
      <alignment horizontal="center" wrapText="1"/>
    </xf>
    <xf numFmtId="0" fontId="5" fillId="0" borderId="7" xfId="14" applyFont="1" applyBorder="1" applyAlignment="1">
      <alignment horizontal="center" wrapText="1"/>
    </xf>
    <xf numFmtId="0" fontId="5" fillId="0" borderId="13" xfId="14" applyFont="1" applyBorder="1" applyAlignment="1">
      <alignment horizontal="center" wrapText="1"/>
    </xf>
    <xf numFmtId="0" fontId="5" fillId="0" borderId="11" xfId="13" applyFont="1" applyBorder="1" applyAlignment="1">
      <alignment horizontal="center" vertical="center" wrapText="1"/>
    </xf>
    <xf numFmtId="0" fontId="5" fillId="0" borderId="7" xfId="13" applyFont="1" applyBorder="1" applyAlignment="1">
      <alignment horizontal="center" vertical="center" wrapText="1"/>
    </xf>
    <xf numFmtId="0" fontId="5" fillId="0" borderId="13" xfId="13" applyFont="1" applyBorder="1" applyAlignment="1">
      <alignment horizontal="center" vertical="center" wrapText="1"/>
    </xf>
    <xf numFmtId="0" fontId="5" fillId="0" borderId="11" xfId="13" applyFont="1" applyBorder="1" applyAlignment="1">
      <alignment horizontal="center"/>
    </xf>
    <xf numFmtId="0" fontId="5" fillId="0" borderId="7" xfId="13" applyFont="1" applyBorder="1" applyAlignment="1">
      <alignment horizontal="center"/>
    </xf>
    <xf numFmtId="0" fontId="5" fillId="0" borderId="13" xfId="13" applyFont="1" applyBorder="1" applyAlignment="1">
      <alignment horizontal="center"/>
    </xf>
    <xf numFmtId="0" fontId="5" fillId="0" borderId="11" xfId="13" applyFont="1" applyBorder="1" applyAlignment="1">
      <alignment horizontal="center" wrapText="1"/>
    </xf>
    <xf numFmtId="0" fontId="5" fillId="0" borderId="7" xfId="13" applyFont="1" applyBorder="1" applyAlignment="1">
      <alignment horizontal="center" wrapText="1"/>
    </xf>
    <xf numFmtId="0" fontId="5" fillId="0" borderId="13" xfId="13" applyFont="1" applyBorder="1" applyAlignment="1">
      <alignment horizontal="center" wrapText="1"/>
    </xf>
  </cellXfs>
  <cellStyles count="27">
    <cellStyle name="Neutrální" xfId="3" builtinId="28"/>
    <cellStyle name="Normální" xfId="0" builtinId="0"/>
    <cellStyle name="Normální 15" xfId="13" xr:uid="{96F7DA91-85DE-49CF-921F-FE6134FA82C9}"/>
    <cellStyle name="Normální 16" xfId="14" xr:uid="{5955E471-5739-4E3F-BF7B-5BD0DE4E8BE9}"/>
    <cellStyle name="Normální 17" xfId="12" xr:uid="{392E55C1-4388-42F2-86CC-F55799B72412}"/>
    <cellStyle name="Normální 17 2" xfId="23" xr:uid="{7AD7197D-A386-4BA7-A25C-E64EAF7488CD}"/>
    <cellStyle name="Normální 18" xfId="7" xr:uid="{9BF99606-9F73-49F3-9951-A60133AD065B}"/>
    <cellStyle name="Normální 19 2" xfId="22" xr:uid="{F2ACA3A1-9B65-4B4D-AD96-4F560861917C}"/>
    <cellStyle name="normální 2" xfId="1" xr:uid="{00000000-0005-0000-0000-000001000000}"/>
    <cellStyle name="Normální 2 2" xfId="4" xr:uid="{A3533DEB-6962-4D68-9CCA-152AB245C2FF}"/>
    <cellStyle name="Normální 21" xfId="19" xr:uid="{C5B90585-53D7-415F-BB03-1E9230BEA5FD}"/>
    <cellStyle name="Normální 3" xfId="5" xr:uid="{ED4CF349-B455-42AF-B4C5-BE118E8B9F50}"/>
    <cellStyle name="Normální 3 2" xfId="26" xr:uid="{D300BA17-894F-4321-AB13-1F36C9AA1DBC}"/>
    <cellStyle name="Normální 4" xfId="24" xr:uid="{6FCD305A-5E96-4DEA-90BD-AC3D91D676C2}"/>
    <cellStyle name="normální_AVX-Uherské Hradiště" xfId="9" xr:uid="{138DB102-3E5A-4B6A-8754-E4C24433D90D}"/>
    <cellStyle name="normální_EZS Rozpočet" xfId="16" xr:uid="{4665A087-4ECA-4F79-A8A9-9527704E46C6}"/>
    <cellStyle name="normální_FA48_REKAPITULACE_DPS_R3" xfId="6" xr:uid="{3595F1C3-2FC6-40B4-B652-B966EEC471A9}"/>
    <cellStyle name="normální_List1" xfId="15" xr:uid="{35202314-756C-4366-BA2B-AD0E357C6D46}"/>
    <cellStyle name="normální_Plastics Building Velká Bíteš" xfId="10" xr:uid="{481147A1-61E8-4900-9A03-ED543BBEDBE5}"/>
    <cellStyle name="normální_ROZPOCET_STA_ZALOZKA" xfId="11" xr:uid="{E9A83822-C04F-4C1F-99D1-775F71F05788}"/>
    <cellStyle name="normální_ROZPOCET_STA_ZALOZKA 2" xfId="21" xr:uid="{122A4FC5-8B76-4514-B255-DC9FBFE7561C}"/>
    <cellStyle name="normální_Sešit1 2" xfId="8" xr:uid="{05ABD1D5-9ADC-47EB-AA1C-5C1C465D6B92}"/>
    <cellStyle name="normální_Seveza Bílovice" xfId="18" xr:uid="{6F45CEEA-40D6-4AF9-857C-FF70D36D8555}"/>
    <cellStyle name="normální_Specifikace" xfId="17" xr:uid="{763548FE-6FF2-4F3B-BEFB-9A06836C1DA6}"/>
    <cellStyle name="normální_Specifikace 2" xfId="20" xr:uid="{B68A9E10-18CC-452D-B954-04E31A4D7ADC}"/>
    <cellStyle name="Poznámka 2" xfId="25" xr:uid="{6D1FF35B-DE30-4540-BA20-984CA86AD32A}"/>
    <cellStyle name="Procenta" xfId="2" builtinId="5"/>
  </cellStyles>
  <dxfs count="18">
    <dxf>
      <font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6.xml"/><Relationship Id="rId21" Type="http://schemas.openxmlformats.org/officeDocument/2006/relationships/externalLink" Target="externalLinks/externalLink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5.xml"/><Relationship Id="rId33" Type="http://schemas.openxmlformats.org/officeDocument/2006/relationships/externalLink" Target="externalLinks/externalLink1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4.xml"/><Relationship Id="rId32" Type="http://schemas.openxmlformats.org/officeDocument/2006/relationships/externalLink" Target="externalLinks/externalLink1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3.xml"/><Relationship Id="rId28" Type="http://schemas.openxmlformats.org/officeDocument/2006/relationships/externalLink" Target="externalLinks/externalLink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1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2.xml"/><Relationship Id="rId27" Type="http://schemas.openxmlformats.org/officeDocument/2006/relationships/externalLink" Target="externalLinks/externalLink7.xml"/><Relationship Id="rId30" Type="http://schemas.openxmlformats.org/officeDocument/2006/relationships/externalLink" Target="externalLinks/externalLink10.xml"/><Relationship Id="rId35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2005\051002_Letiste_Brno\odeslane%20poptavky\AS_ACCESS.xls" TargetMode="External"/></Relationships>
</file>

<file path=xl/externalLinks/_rels/externalLink10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lhrboticky\Desktop\pi&#269;ovina\v&#253;kazy\D.1.4.2%20Elektronicke%20komunikace%20-%20VV.xls" TargetMode="External"/><Relationship Id="rId1" Type="http://schemas.openxmlformats.org/officeDocument/2006/relationships/externalLinkPath" Target="pi&#269;ovina/v&#253;kazy/D.1.4.2%20Elektronicke%20komunikace%20-%20VV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ISKSTATION\Data\DOCUME~1\PCPOPU~1\LOCALS~1\Temp\7zOE30.tmp\SO%20100_110-SLP_uprava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ka/Desktop/Projekty/2017/Muzeum%20Tatra%20Kop&#345;ivnice/ODEVZDAN&#221;%20PROJEKT%20DPS/Rozpocet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2005\051002_Letiste_Brno\ROZPOCET_letist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Nabidky_na_realizace\2007\NR070314_Hrad%20Znojmo_EPS_VaS\ROZP_EP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ISKSTATION\Data\2008\P080601_Curling-Brno_IgH\2_TDW\varianta_ocelova%20hala%2011_2008\AS_000_Hala%20Curling_SLP_ROZ_vzorce_TDW.xls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lhrboticky\Desktop\pi&#269;ovina\slou&#269;en&#237;_rozpo&#269;et.xlsx" TargetMode="External"/><Relationship Id="rId1" Type="http://schemas.openxmlformats.org/officeDocument/2006/relationships/externalLinkPath" Target="pi&#269;ovina/slou&#269;en&#237;_rozpo&#269;et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BUILDpowerS\Templates\Rozpocty\Sablon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2000\001102_VUT%20Menza%20pod%20Palackeho%20vrchem\SK_komplet\RP\RP_dopl_techn\Rozpo&#269;et_RP_finish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ISKSTATION\Data\2000\001102_VUT%20Menza%20pod%20Palackeho%20vrchem\SK_komplet\RP\RP_dopl_techn\Rozpo&#269;et_RP_finish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2000\001102_VUT%20Menza%20pod%20Palackeho%20vrchem\SK_komplet\RP\RP_dopl_techn\Finish\PB_finish\PP_SK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ISKSTATION\Data\2000\001102_VUT%20Menza%20pod%20Palackeho%20vrchem\SK_komplet\RP\RP_dopl_techn\Finish\PB_finish\PP_S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CESS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LP_rekapitulace"/>
      <sheetName val="SK"/>
      <sheetName val="VDS"/>
      <sheetName val="PZTS"/>
      <sheetName val="EKV"/>
      <sheetName val="VT"/>
      <sheetName val="JČ"/>
      <sheetName val="AKTIVNÍ PRVKY"/>
      <sheetName val="HR"/>
    </sheetNames>
    <sheetDataSet>
      <sheetData sheetId="0"/>
      <sheetData sheetId="1">
        <row r="52">
          <cell r="F52">
            <v>0</v>
          </cell>
        </row>
      </sheetData>
      <sheetData sheetId="2">
        <row r="40">
          <cell r="F40">
            <v>0</v>
          </cell>
        </row>
      </sheetData>
      <sheetData sheetId="3">
        <row r="56">
          <cell r="F56">
            <v>0</v>
          </cell>
        </row>
      </sheetData>
      <sheetData sheetId="4">
        <row r="53">
          <cell r="F53">
            <v>0</v>
          </cell>
        </row>
      </sheetData>
      <sheetData sheetId="5">
        <row r="49">
          <cell r="F49">
            <v>0</v>
          </cell>
        </row>
      </sheetData>
      <sheetData sheetId="6">
        <row r="33">
          <cell r="F33">
            <v>0</v>
          </cell>
        </row>
      </sheetData>
      <sheetData sheetId="7">
        <row r="25">
          <cell r="F25">
            <v>0</v>
          </cell>
        </row>
      </sheetData>
      <sheetData sheetId="8">
        <row r="52">
          <cell r="F52">
            <v>0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LP_rekapitulace "/>
      <sheetName val="EZS"/>
      <sheetName val="SK"/>
      <sheetName val="DT"/>
      <sheetName val="CCTV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LP_rekapitulace "/>
      <sheetName val="EZS"/>
      <sheetName val="SK"/>
      <sheetName val="PTV"/>
      <sheetName val="PS"/>
      <sheetName val="EV"/>
      <sheetName val="EPS"/>
      <sheetName val="DR"/>
      <sheetName val="HR"/>
    </sheetNames>
    <sheetDataSet>
      <sheetData sheetId="0"/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KAPITULACE "/>
      <sheetName val="EPS-tyco "/>
      <sheetName val="EPS-esser"/>
      <sheetName val="EPS-bosch PCS"/>
      <sheetName val="SK-abbas"/>
      <sheetName val="SK-schneider"/>
      <sheetName val="PA-Philips"/>
      <sheetName val="PA-Zeman"/>
      <sheetName val="PA-Philips PCS"/>
      <sheetName val="ACCESS-honey"/>
      <sheetName val="CCTV-focus"/>
      <sheetName val="CCTV-bosch"/>
      <sheetName val="CCTV-schneider"/>
      <sheetName val="JČ-mobatime"/>
      <sheetName val="IZ-elco"/>
      <sheetName val="IZ-starmon"/>
      <sheetName val="IZ-Chap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L1">
            <v>1.1499999999999999</v>
          </cell>
          <cell r="M1">
            <v>1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KAPITULACE"/>
      <sheetName val="EPS"/>
    </sheetNames>
    <sheetDataSet>
      <sheetData sheetId="0" refreshError="1">
        <row r="3">
          <cell r="I3">
            <v>1</v>
          </cell>
          <cell r="J3">
            <v>1</v>
          </cell>
        </row>
        <row r="5">
          <cell r="I5">
            <v>1</v>
          </cell>
          <cell r="J5">
            <v>1</v>
          </cell>
        </row>
        <row r="8">
          <cell r="G8">
            <v>0.75</v>
          </cell>
          <cell r="H8">
            <v>1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KAPITULACE SLP"/>
      <sheetName val="SK"/>
      <sheetName val="Přípojka SLP-Zemní práce"/>
      <sheetName val="AP"/>
      <sheetName val="EZS"/>
      <sheetName val="CCTV"/>
      <sheetName val="JČ"/>
      <sheetName val="M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List0"/>
      <sheetName val="Pokyny pro vyplnění"/>
      <sheetName val="Stavba"/>
      <sheetName val="VzorPolozky"/>
      <sheetName val="D.1.2 D.1.2 Pol"/>
      <sheetName val="Titulní list"/>
      <sheetName val="Položky"/>
      <sheetName val="Rekapitulace"/>
      <sheetName val="SLP_rekapitulace"/>
      <sheetName val="SK"/>
      <sheetName val="VDS"/>
      <sheetName val="PZTS"/>
      <sheetName val="EKV"/>
      <sheetName val="VT"/>
      <sheetName val="JČ"/>
      <sheetName val="AKTIVNÍ PRVKY"/>
      <sheetName val="HR"/>
      <sheetName val="List1"/>
    </sheetNames>
    <sheetDataSet>
      <sheetData sheetId="0" refreshError="1"/>
      <sheetData sheetId="1" refreshError="1"/>
      <sheetData sheetId="2">
        <row r="21">
          <cell r="I21">
            <v>2283024.13</v>
          </cell>
        </row>
        <row r="23">
          <cell r="G23">
            <v>0</v>
          </cell>
        </row>
        <row r="24">
          <cell r="G24">
            <v>0</v>
          </cell>
        </row>
        <row r="25">
          <cell r="G25">
            <v>2283024.13</v>
          </cell>
        </row>
        <row r="26">
          <cell r="G26">
            <v>479435.0673</v>
          </cell>
        </row>
        <row r="29">
          <cell r="G29">
            <v>2762459.1973000001</v>
          </cell>
          <cell r="J29" t="str">
            <v>CZK</v>
          </cell>
        </row>
      </sheetData>
      <sheetData sheetId="3" refreshError="1"/>
      <sheetData sheetId="4" refreshError="1"/>
      <sheetData sheetId="5" refreshError="1"/>
      <sheetData sheetId="6" refreshError="1"/>
      <sheetData sheetId="7">
        <row r="22">
          <cell r="C22">
            <v>2105092.0499999998</v>
          </cell>
        </row>
      </sheetData>
      <sheetData sheetId="8">
        <row r="51">
          <cell r="G51">
            <v>1367115.2</v>
          </cell>
        </row>
      </sheetData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>
        <row r="77">
          <cell r="K77">
            <v>195514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lts"/>
      <sheetName val="Proměnné"/>
      <sheetName val="Rozpočet"/>
      <sheetName val="V.V"/>
      <sheetName val="MDF"/>
      <sheetName val="IDF 1"/>
      <sheetName val="IDF 2"/>
      <sheetName val="IDF 3"/>
      <sheetName val="IDF 4"/>
      <sheetName val="IDF 5"/>
      <sheetName val="IDF 6"/>
      <sheetName val="IDF7"/>
      <sheetName val="MIS 200"/>
    </sheetNames>
    <sheetDataSet>
      <sheetData sheetId="0" refreshError="1"/>
      <sheetData sheetId="1" refreshError="1">
        <row r="6">
          <cell r="F6">
            <v>1</v>
          </cell>
        </row>
        <row r="7">
          <cell r="F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lts"/>
      <sheetName val="Proměnné"/>
      <sheetName val="Rozpočet"/>
      <sheetName val="V.V"/>
      <sheetName val="MDF"/>
      <sheetName val="IDF 1"/>
      <sheetName val="IDF 2"/>
      <sheetName val="IDF 3"/>
      <sheetName val="IDF 4"/>
      <sheetName val="IDF 5"/>
      <sheetName val="IDF 6"/>
      <sheetName val="IDF7"/>
      <sheetName val="MIS 200"/>
    </sheetNames>
    <sheetDataSet>
      <sheetData sheetId="0" refreshError="1"/>
      <sheetData sheetId="1" refreshError="1">
        <row r="6">
          <cell r="F6">
            <v>1</v>
          </cell>
        </row>
        <row r="7">
          <cell r="F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lts"/>
      <sheetName val="Souhrnný rozpočet SK"/>
      <sheetName val="Souhrnný výkaz výměr - SK"/>
      <sheetName val="Přípočet SK k PSP"/>
      <sheetName val="VV SK přípočet k PSP"/>
      <sheetName val="Odpočet SK od PSP"/>
      <sheetName val="VV SK odpočet od PSP"/>
      <sheetName val="Soupis_tras"/>
      <sheetName val="Technologie-kabeláže"/>
      <sheetName val="MDF"/>
      <sheetName val="IDF 1"/>
      <sheetName val="IDF 2"/>
      <sheetName val="IDF 3"/>
      <sheetName val="Souhrnný rozpočet AP"/>
      <sheetName val="Souhrnný výkaz výměr AP"/>
      <sheetName val="Rozpočet AP - přípočet k PSP"/>
      <sheetName val="VV AP - přípočet k PSP"/>
      <sheetName val="CELKE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lts"/>
      <sheetName val="Souhrnný rozpočet SK"/>
      <sheetName val="Souhrnný výkaz výměr - SK"/>
      <sheetName val="Přípočet SK k PSP"/>
      <sheetName val="VV SK přípočet k PSP"/>
      <sheetName val="Odpočet SK od PSP"/>
      <sheetName val="VV SK odpočet od PSP"/>
      <sheetName val="Soupis_tras"/>
      <sheetName val="Technologie-kabeláže"/>
      <sheetName val="MDF"/>
      <sheetName val="IDF 1"/>
      <sheetName val="IDF 2"/>
      <sheetName val="IDF 3"/>
      <sheetName val="Souhrnný rozpočet AP"/>
      <sheetName val="Souhrnný výkaz výměr AP"/>
      <sheetName val="Rozpočet AP - přípočet k PSP"/>
      <sheetName val="VV AP - přípočet k PSP"/>
      <sheetName val="CELKE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0BC60D-5BE0-49F2-8B93-A3328019E634}">
  <dimension ref="A2:D18"/>
  <sheetViews>
    <sheetView tabSelected="1" workbookViewId="0"/>
  </sheetViews>
  <sheetFormatPr defaultRowHeight="15"/>
  <cols>
    <col min="1" max="1" width="35.7109375" style="849" customWidth="1"/>
    <col min="2" max="3" width="17.7109375" style="849" customWidth="1"/>
    <col min="4" max="16384" width="9.140625" style="849"/>
  </cols>
  <sheetData>
    <row r="2" spans="1:4" ht="126" customHeight="1"/>
    <row r="4" spans="1:4" ht="42.75" customHeight="1">
      <c r="A4" s="864" t="s">
        <v>710</v>
      </c>
      <c r="B4" s="864"/>
      <c r="C4" s="864"/>
      <c r="D4" s="864"/>
    </row>
    <row r="5" spans="1:4" ht="40.5" customHeight="1">
      <c r="A5" s="865" t="s">
        <v>711</v>
      </c>
      <c r="B5" s="865"/>
      <c r="C5" s="865"/>
      <c r="D5" s="865"/>
    </row>
    <row r="7" spans="1:4" ht="90" customHeight="1"/>
    <row r="9" spans="1:4" ht="18.75">
      <c r="A9" s="866" t="s">
        <v>712</v>
      </c>
      <c r="B9" s="866"/>
      <c r="C9" s="866"/>
      <c r="D9" s="866"/>
    </row>
    <row r="11" spans="1:4" ht="108.75" customHeight="1"/>
    <row r="12" spans="1:4" ht="15.75" thickBot="1"/>
    <row r="13" spans="1:4" ht="15.75" thickBot="1">
      <c r="A13" s="850" t="s">
        <v>496</v>
      </c>
      <c r="B13" s="851" t="s">
        <v>713</v>
      </c>
      <c r="C13" s="852" t="s">
        <v>714</v>
      </c>
    </row>
    <row r="14" spans="1:4" ht="15.75" thickTop="1">
      <c r="A14" s="853" t="s">
        <v>44</v>
      </c>
      <c r="B14" s="854">
        <f>Stavba!I21</f>
        <v>0</v>
      </c>
      <c r="C14" s="855">
        <f>B14*1.21</f>
        <v>0</v>
      </c>
    </row>
    <row r="15" spans="1:4">
      <c r="A15" s="856" t="s">
        <v>715</v>
      </c>
      <c r="B15" s="857">
        <f>Rekapitulace!C22</f>
        <v>0</v>
      </c>
      <c r="C15" s="855">
        <f t="shared" ref="C15:C17" si="0">B15*1.21</f>
        <v>0</v>
      </c>
    </row>
    <row r="16" spans="1:4">
      <c r="A16" s="858" t="s">
        <v>716</v>
      </c>
      <c r="B16" s="857">
        <f>SLP_rekapitulace!G51</f>
        <v>0</v>
      </c>
      <c r="C16" s="855">
        <f t="shared" si="0"/>
        <v>0</v>
      </c>
    </row>
    <row r="17" spans="1:3" ht="15.75" thickBot="1">
      <c r="A17" s="859" t="s">
        <v>717</v>
      </c>
      <c r="B17" s="860">
        <f>List1!K75</f>
        <v>0</v>
      </c>
      <c r="C17" s="861">
        <f t="shared" si="0"/>
        <v>0</v>
      </c>
    </row>
    <row r="18" spans="1:3">
      <c r="A18" s="862" t="s">
        <v>663</v>
      </c>
      <c r="B18" s="863">
        <f>SUM(B14:B17)</f>
        <v>0</v>
      </c>
      <c r="C18" s="863">
        <f>SUM(C14:C17)</f>
        <v>0</v>
      </c>
    </row>
  </sheetData>
  <sheetProtection algorithmName="SHA-512" hashValue="4IyDtNIcsu4sKYMiiRvjKnjK0pJZqofl+aAOdh0xpbzGOQBTd1PG+4xbanmXlXzyd2iADVK2KdwDlx010TzhZg==" saltValue="dJc364KmgCcWeSDmlj/7/A==" spinCount="100000" sheet="1" objects="1" scenarios="1"/>
  <mergeCells count="3">
    <mergeCell ref="A4:D4"/>
    <mergeCell ref="A5:D5"/>
    <mergeCell ref="A9:D9"/>
  </mergeCell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2F656F-9FC3-4A56-9EF9-F4520BA635D2}">
  <sheetPr>
    <tabColor theme="3" tint="0.79998168889431442"/>
    <pageSetUpPr fitToPage="1"/>
  </sheetPr>
  <dimension ref="A1:CF55"/>
  <sheetViews>
    <sheetView zoomScaleNormal="100" zoomScaleSheetLayoutView="100" workbookViewId="0">
      <selection sqref="A1:G1"/>
    </sheetView>
  </sheetViews>
  <sheetFormatPr defaultRowHeight="14.1" customHeight="1"/>
  <cols>
    <col min="1" max="1" width="9.28515625" style="289" bestFit="1" customWidth="1"/>
    <col min="2" max="2" width="29.7109375" style="236" customWidth="1"/>
    <col min="3" max="3" width="9.42578125" style="236" customWidth="1"/>
    <col min="4" max="4" width="9.7109375" style="236" customWidth="1"/>
    <col min="5" max="5" width="16.85546875" style="290" bestFit="1" customWidth="1"/>
    <col min="6" max="6" width="15.85546875" style="290" bestFit="1" customWidth="1"/>
    <col min="7" max="7" width="18.5703125" style="236" customWidth="1"/>
    <col min="8" max="256" width="9.140625" style="236"/>
    <col min="257" max="257" width="9.28515625" style="236" bestFit="1" customWidth="1"/>
    <col min="258" max="258" width="29.7109375" style="236" customWidth="1"/>
    <col min="259" max="259" width="9.42578125" style="236" customWidth="1"/>
    <col min="260" max="260" width="9.7109375" style="236" customWidth="1"/>
    <col min="261" max="261" width="16.85546875" style="236" bestFit="1" customWidth="1"/>
    <col min="262" max="262" width="15.85546875" style="236" bestFit="1" customWidth="1"/>
    <col min="263" max="263" width="18.5703125" style="236" customWidth="1"/>
    <col min="264" max="512" width="9.140625" style="236"/>
    <col min="513" max="513" width="9.28515625" style="236" bestFit="1" customWidth="1"/>
    <col min="514" max="514" width="29.7109375" style="236" customWidth="1"/>
    <col min="515" max="515" width="9.42578125" style="236" customWidth="1"/>
    <col min="516" max="516" width="9.7109375" style="236" customWidth="1"/>
    <col min="517" max="517" width="16.85546875" style="236" bestFit="1" customWidth="1"/>
    <col min="518" max="518" width="15.85546875" style="236" bestFit="1" customWidth="1"/>
    <col min="519" max="519" width="18.5703125" style="236" customWidth="1"/>
    <col min="520" max="768" width="9.140625" style="236"/>
    <col min="769" max="769" width="9.28515625" style="236" bestFit="1" customWidth="1"/>
    <col min="770" max="770" width="29.7109375" style="236" customWidth="1"/>
    <col min="771" max="771" width="9.42578125" style="236" customWidth="1"/>
    <col min="772" max="772" width="9.7109375" style="236" customWidth="1"/>
    <col min="773" max="773" width="16.85546875" style="236" bestFit="1" customWidth="1"/>
    <col min="774" max="774" width="15.85546875" style="236" bestFit="1" customWidth="1"/>
    <col min="775" max="775" width="18.5703125" style="236" customWidth="1"/>
    <col min="776" max="1024" width="9.140625" style="236"/>
    <col min="1025" max="1025" width="9.28515625" style="236" bestFit="1" customWidth="1"/>
    <col min="1026" max="1026" width="29.7109375" style="236" customWidth="1"/>
    <col min="1027" max="1027" width="9.42578125" style="236" customWidth="1"/>
    <col min="1028" max="1028" width="9.7109375" style="236" customWidth="1"/>
    <col min="1029" max="1029" width="16.85546875" style="236" bestFit="1" customWidth="1"/>
    <col min="1030" max="1030" width="15.85546875" style="236" bestFit="1" customWidth="1"/>
    <col min="1031" max="1031" width="18.5703125" style="236" customWidth="1"/>
    <col min="1032" max="1280" width="9.140625" style="236"/>
    <col min="1281" max="1281" width="9.28515625" style="236" bestFit="1" customWidth="1"/>
    <col min="1282" max="1282" width="29.7109375" style="236" customWidth="1"/>
    <col min="1283" max="1283" width="9.42578125" style="236" customWidth="1"/>
    <col min="1284" max="1284" width="9.7109375" style="236" customWidth="1"/>
    <col min="1285" max="1285" width="16.85546875" style="236" bestFit="1" customWidth="1"/>
    <col min="1286" max="1286" width="15.85546875" style="236" bestFit="1" customWidth="1"/>
    <col min="1287" max="1287" width="18.5703125" style="236" customWidth="1"/>
    <col min="1288" max="1536" width="9.140625" style="236"/>
    <col min="1537" max="1537" width="9.28515625" style="236" bestFit="1" customWidth="1"/>
    <col min="1538" max="1538" width="29.7109375" style="236" customWidth="1"/>
    <col min="1539" max="1539" width="9.42578125" style="236" customWidth="1"/>
    <col min="1540" max="1540" width="9.7109375" style="236" customWidth="1"/>
    <col min="1541" max="1541" width="16.85546875" style="236" bestFit="1" customWidth="1"/>
    <col min="1542" max="1542" width="15.85546875" style="236" bestFit="1" customWidth="1"/>
    <col min="1543" max="1543" width="18.5703125" style="236" customWidth="1"/>
    <col min="1544" max="1792" width="9.140625" style="236"/>
    <col min="1793" max="1793" width="9.28515625" style="236" bestFit="1" customWidth="1"/>
    <col min="1794" max="1794" width="29.7109375" style="236" customWidth="1"/>
    <col min="1795" max="1795" width="9.42578125" style="236" customWidth="1"/>
    <col min="1796" max="1796" width="9.7109375" style="236" customWidth="1"/>
    <col min="1797" max="1797" width="16.85546875" style="236" bestFit="1" customWidth="1"/>
    <col min="1798" max="1798" width="15.85546875" style="236" bestFit="1" customWidth="1"/>
    <col min="1799" max="1799" width="18.5703125" style="236" customWidth="1"/>
    <col min="1800" max="2048" width="9.140625" style="236"/>
    <col min="2049" max="2049" width="9.28515625" style="236" bestFit="1" customWidth="1"/>
    <col min="2050" max="2050" width="29.7109375" style="236" customWidth="1"/>
    <col min="2051" max="2051" width="9.42578125" style="236" customWidth="1"/>
    <col min="2052" max="2052" width="9.7109375" style="236" customWidth="1"/>
    <col min="2053" max="2053" width="16.85546875" style="236" bestFit="1" customWidth="1"/>
    <col min="2054" max="2054" width="15.85546875" style="236" bestFit="1" customWidth="1"/>
    <col min="2055" max="2055" width="18.5703125" style="236" customWidth="1"/>
    <col min="2056" max="2304" width="9.140625" style="236"/>
    <col min="2305" max="2305" width="9.28515625" style="236" bestFit="1" customWidth="1"/>
    <col min="2306" max="2306" width="29.7109375" style="236" customWidth="1"/>
    <col min="2307" max="2307" width="9.42578125" style="236" customWidth="1"/>
    <col min="2308" max="2308" width="9.7109375" style="236" customWidth="1"/>
    <col min="2309" max="2309" width="16.85546875" style="236" bestFit="1" customWidth="1"/>
    <col min="2310" max="2310" width="15.85546875" style="236" bestFit="1" customWidth="1"/>
    <col min="2311" max="2311" width="18.5703125" style="236" customWidth="1"/>
    <col min="2312" max="2560" width="9.140625" style="236"/>
    <col min="2561" max="2561" width="9.28515625" style="236" bestFit="1" customWidth="1"/>
    <col min="2562" max="2562" width="29.7109375" style="236" customWidth="1"/>
    <col min="2563" max="2563" width="9.42578125" style="236" customWidth="1"/>
    <col min="2564" max="2564" width="9.7109375" style="236" customWidth="1"/>
    <col min="2565" max="2565" width="16.85546875" style="236" bestFit="1" customWidth="1"/>
    <col min="2566" max="2566" width="15.85546875" style="236" bestFit="1" customWidth="1"/>
    <col min="2567" max="2567" width="18.5703125" style="236" customWidth="1"/>
    <col min="2568" max="2816" width="9.140625" style="236"/>
    <col min="2817" max="2817" width="9.28515625" style="236" bestFit="1" customWidth="1"/>
    <col min="2818" max="2818" width="29.7109375" style="236" customWidth="1"/>
    <col min="2819" max="2819" width="9.42578125" style="236" customWidth="1"/>
    <col min="2820" max="2820" width="9.7109375" style="236" customWidth="1"/>
    <col min="2821" max="2821" width="16.85546875" style="236" bestFit="1" customWidth="1"/>
    <col min="2822" max="2822" width="15.85546875" style="236" bestFit="1" customWidth="1"/>
    <col min="2823" max="2823" width="18.5703125" style="236" customWidth="1"/>
    <col min="2824" max="3072" width="9.140625" style="236"/>
    <col min="3073" max="3073" width="9.28515625" style="236" bestFit="1" customWidth="1"/>
    <col min="3074" max="3074" width="29.7109375" style="236" customWidth="1"/>
    <col min="3075" max="3075" width="9.42578125" style="236" customWidth="1"/>
    <col min="3076" max="3076" width="9.7109375" style="236" customWidth="1"/>
    <col min="3077" max="3077" width="16.85546875" style="236" bestFit="1" customWidth="1"/>
    <col min="3078" max="3078" width="15.85546875" style="236" bestFit="1" customWidth="1"/>
    <col min="3079" max="3079" width="18.5703125" style="236" customWidth="1"/>
    <col min="3080" max="3328" width="9.140625" style="236"/>
    <col min="3329" max="3329" width="9.28515625" style="236" bestFit="1" customWidth="1"/>
    <col min="3330" max="3330" width="29.7109375" style="236" customWidth="1"/>
    <col min="3331" max="3331" width="9.42578125" style="236" customWidth="1"/>
    <col min="3332" max="3332" width="9.7109375" style="236" customWidth="1"/>
    <col min="3333" max="3333" width="16.85546875" style="236" bestFit="1" customWidth="1"/>
    <col min="3334" max="3334" width="15.85546875" style="236" bestFit="1" customWidth="1"/>
    <col min="3335" max="3335" width="18.5703125" style="236" customWidth="1"/>
    <col min="3336" max="3584" width="9.140625" style="236"/>
    <col min="3585" max="3585" width="9.28515625" style="236" bestFit="1" customWidth="1"/>
    <col min="3586" max="3586" width="29.7109375" style="236" customWidth="1"/>
    <col min="3587" max="3587" width="9.42578125" style="236" customWidth="1"/>
    <col min="3588" max="3588" width="9.7109375" style="236" customWidth="1"/>
    <col min="3589" max="3589" width="16.85546875" style="236" bestFit="1" customWidth="1"/>
    <col min="3590" max="3590" width="15.85546875" style="236" bestFit="1" customWidth="1"/>
    <col min="3591" max="3591" width="18.5703125" style="236" customWidth="1"/>
    <col min="3592" max="3840" width="9.140625" style="236"/>
    <col min="3841" max="3841" width="9.28515625" style="236" bestFit="1" customWidth="1"/>
    <col min="3842" max="3842" width="29.7109375" style="236" customWidth="1"/>
    <col min="3843" max="3843" width="9.42578125" style="236" customWidth="1"/>
    <col min="3844" max="3844" width="9.7109375" style="236" customWidth="1"/>
    <col min="3845" max="3845" width="16.85546875" style="236" bestFit="1" customWidth="1"/>
    <col min="3846" max="3846" width="15.85546875" style="236" bestFit="1" customWidth="1"/>
    <col min="3847" max="3847" width="18.5703125" style="236" customWidth="1"/>
    <col min="3848" max="4096" width="9.140625" style="236"/>
    <col min="4097" max="4097" width="9.28515625" style="236" bestFit="1" customWidth="1"/>
    <col min="4098" max="4098" width="29.7109375" style="236" customWidth="1"/>
    <col min="4099" max="4099" width="9.42578125" style="236" customWidth="1"/>
    <col min="4100" max="4100" width="9.7109375" style="236" customWidth="1"/>
    <col min="4101" max="4101" width="16.85546875" style="236" bestFit="1" customWidth="1"/>
    <col min="4102" max="4102" width="15.85546875" style="236" bestFit="1" customWidth="1"/>
    <col min="4103" max="4103" width="18.5703125" style="236" customWidth="1"/>
    <col min="4104" max="4352" width="9.140625" style="236"/>
    <col min="4353" max="4353" width="9.28515625" style="236" bestFit="1" customWidth="1"/>
    <col min="4354" max="4354" width="29.7109375" style="236" customWidth="1"/>
    <col min="4355" max="4355" width="9.42578125" style="236" customWidth="1"/>
    <col min="4356" max="4356" width="9.7109375" style="236" customWidth="1"/>
    <col min="4357" max="4357" width="16.85546875" style="236" bestFit="1" customWidth="1"/>
    <col min="4358" max="4358" width="15.85546875" style="236" bestFit="1" customWidth="1"/>
    <col min="4359" max="4359" width="18.5703125" style="236" customWidth="1"/>
    <col min="4360" max="4608" width="9.140625" style="236"/>
    <col min="4609" max="4609" width="9.28515625" style="236" bestFit="1" customWidth="1"/>
    <col min="4610" max="4610" width="29.7109375" style="236" customWidth="1"/>
    <col min="4611" max="4611" width="9.42578125" style="236" customWidth="1"/>
    <col min="4612" max="4612" width="9.7109375" style="236" customWidth="1"/>
    <col min="4613" max="4613" width="16.85546875" style="236" bestFit="1" customWidth="1"/>
    <col min="4614" max="4614" width="15.85546875" style="236" bestFit="1" customWidth="1"/>
    <col min="4615" max="4615" width="18.5703125" style="236" customWidth="1"/>
    <col min="4616" max="4864" width="9.140625" style="236"/>
    <col min="4865" max="4865" width="9.28515625" style="236" bestFit="1" customWidth="1"/>
    <col min="4866" max="4866" width="29.7109375" style="236" customWidth="1"/>
    <col min="4867" max="4867" width="9.42578125" style="236" customWidth="1"/>
    <col min="4868" max="4868" width="9.7109375" style="236" customWidth="1"/>
    <col min="4869" max="4869" width="16.85546875" style="236" bestFit="1" customWidth="1"/>
    <col min="4870" max="4870" width="15.85546875" style="236" bestFit="1" customWidth="1"/>
    <col min="4871" max="4871" width="18.5703125" style="236" customWidth="1"/>
    <col min="4872" max="5120" width="9.140625" style="236"/>
    <col min="5121" max="5121" width="9.28515625" style="236" bestFit="1" customWidth="1"/>
    <col min="5122" max="5122" width="29.7109375" style="236" customWidth="1"/>
    <col min="5123" max="5123" width="9.42578125" style="236" customWidth="1"/>
    <col min="5124" max="5124" width="9.7109375" style="236" customWidth="1"/>
    <col min="5125" max="5125" width="16.85546875" style="236" bestFit="1" customWidth="1"/>
    <col min="5126" max="5126" width="15.85546875" style="236" bestFit="1" customWidth="1"/>
    <col min="5127" max="5127" width="18.5703125" style="236" customWidth="1"/>
    <col min="5128" max="5376" width="9.140625" style="236"/>
    <col min="5377" max="5377" width="9.28515625" style="236" bestFit="1" customWidth="1"/>
    <col min="5378" max="5378" width="29.7109375" style="236" customWidth="1"/>
    <col min="5379" max="5379" width="9.42578125" style="236" customWidth="1"/>
    <col min="5380" max="5380" width="9.7109375" style="236" customWidth="1"/>
    <col min="5381" max="5381" width="16.85546875" style="236" bestFit="1" customWidth="1"/>
    <col min="5382" max="5382" width="15.85546875" style="236" bestFit="1" customWidth="1"/>
    <col min="5383" max="5383" width="18.5703125" style="236" customWidth="1"/>
    <col min="5384" max="5632" width="9.140625" style="236"/>
    <col min="5633" max="5633" width="9.28515625" style="236" bestFit="1" customWidth="1"/>
    <col min="5634" max="5634" width="29.7109375" style="236" customWidth="1"/>
    <col min="5635" max="5635" width="9.42578125" style="236" customWidth="1"/>
    <col min="5636" max="5636" width="9.7109375" style="236" customWidth="1"/>
    <col min="5637" max="5637" width="16.85546875" style="236" bestFit="1" customWidth="1"/>
    <col min="5638" max="5638" width="15.85546875" style="236" bestFit="1" customWidth="1"/>
    <col min="5639" max="5639" width="18.5703125" style="236" customWidth="1"/>
    <col min="5640" max="5888" width="9.140625" style="236"/>
    <col min="5889" max="5889" width="9.28515625" style="236" bestFit="1" customWidth="1"/>
    <col min="5890" max="5890" width="29.7109375" style="236" customWidth="1"/>
    <col min="5891" max="5891" width="9.42578125" style="236" customWidth="1"/>
    <col min="5892" max="5892" width="9.7109375" style="236" customWidth="1"/>
    <col min="5893" max="5893" width="16.85546875" style="236" bestFit="1" customWidth="1"/>
    <col min="5894" max="5894" width="15.85546875" style="236" bestFit="1" customWidth="1"/>
    <col min="5895" max="5895" width="18.5703125" style="236" customWidth="1"/>
    <col min="5896" max="6144" width="9.140625" style="236"/>
    <col min="6145" max="6145" width="9.28515625" style="236" bestFit="1" customWidth="1"/>
    <col min="6146" max="6146" width="29.7109375" style="236" customWidth="1"/>
    <col min="6147" max="6147" width="9.42578125" style="236" customWidth="1"/>
    <col min="6148" max="6148" width="9.7109375" style="236" customWidth="1"/>
    <col min="6149" max="6149" width="16.85546875" style="236" bestFit="1" customWidth="1"/>
    <col min="6150" max="6150" width="15.85546875" style="236" bestFit="1" customWidth="1"/>
    <col min="6151" max="6151" width="18.5703125" style="236" customWidth="1"/>
    <col min="6152" max="6400" width="9.140625" style="236"/>
    <col min="6401" max="6401" width="9.28515625" style="236" bestFit="1" customWidth="1"/>
    <col min="6402" max="6402" width="29.7109375" style="236" customWidth="1"/>
    <col min="6403" max="6403" width="9.42578125" style="236" customWidth="1"/>
    <col min="6404" max="6404" width="9.7109375" style="236" customWidth="1"/>
    <col min="6405" max="6405" width="16.85546875" style="236" bestFit="1" customWidth="1"/>
    <col min="6406" max="6406" width="15.85546875" style="236" bestFit="1" customWidth="1"/>
    <col min="6407" max="6407" width="18.5703125" style="236" customWidth="1"/>
    <col min="6408" max="6656" width="9.140625" style="236"/>
    <col min="6657" max="6657" width="9.28515625" style="236" bestFit="1" customWidth="1"/>
    <col min="6658" max="6658" width="29.7109375" style="236" customWidth="1"/>
    <col min="6659" max="6659" width="9.42578125" style="236" customWidth="1"/>
    <col min="6660" max="6660" width="9.7109375" style="236" customWidth="1"/>
    <col min="6661" max="6661" width="16.85546875" style="236" bestFit="1" customWidth="1"/>
    <col min="6662" max="6662" width="15.85546875" style="236" bestFit="1" customWidth="1"/>
    <col min="6663" max="6663" width="18.5703125" style="236" customWidth="1"/>
    <col min="6664" max="6912" width="9.140625" style="236"/>
    <col min="6913" max="6913" width="9.28515625" style="236" bestFit="1" customWidth="1"/>
    <col min="6914" max="6914" width="29.7109375" style="236" customWidth="1"/>
    <col min="6915" max="6915" width="9.42578125" style="236" customWidth="1"/>
    <col min="6916" max="6916" width="9.7109375" style="236" customWidth="1"/>
    <col min="6917" max="6917" width="16.85546875" style="236" bestFit="1" customWidth="1"/>
    <col min="6918" max="6918" width="15.85546875" style="236" bestFit="1" customWidth="1"/>
    <col min="6919" max="6919" width="18.5703125" style="236" customWidth="1"/>
    <col min="6920" max="7168" width="9.140625" style="236"/>
    <col min="7169" max="7169" width="9.28515625" style="236" bestFit="1" customWidth="1"/>
    <col min="7170" max="7170" width="29.7109375" style="236" customWidth="1"/>
    <col min="7171" max="7171" width="9.42578125" style="236" customWidth="1"/>
    <col min="7172" max="7172" width="9.7109375" style="236" customWidth="1"/>
    <col min="7173" max="7173" width="16.85546875" style="236" bestFit="1" customWidth="1"/>
    <col min="7174" max="7174" width="15.85546875" style="236" bestFit="1" customWidth="1"/>
    <col min="7175" max="7175" width="18.5703125" style="236" customWidth="1"/>
    <col min="7176" max="7424" width="9.140625" style="236"/>
    <col min="7425" max="7425" width="9.28515625" style="236" bestFit="1" customWidth="1"/>
    <col min="7426" max="7426" width="29.7109375" style="236" customWidth="1"/>
    <col min="7427" max="7427" width="9.42578125" style="236" customWidth="1"/>
    <col min="7428" max="7428" width="9.7109375" style="236" customWidth="1"/>
    <col min="7429" max="7429" width="16.85546875" style="236" bestFit="1" customWidth="1"/>
    <col min="7430" max="7430" width="15.85546875" style="236" bestFit="1" customWidth="1"/>
    <col min="7431" max="7431" width="18.5703125" style="236" customWidth="1"/>
    <col min="7432" max="7680" width="9.140625" style="236"/>
    <col min="7681" max="7681" width="9.28515625" style="236" bestFit="1" customWidth="1"/>
    <col min="7682" max="7682" width="29.7109375" style="236" customWidth="1"/>
    <col min="7683" max="7683" width="9.42578125" style="236" customWidth="1"/>
    <col min="7684" max="7684" width="9.7109375" style="236" customWidth="1"/>
    <col min="7685" max="7685" width="16.85546875" style="236" bestFit="1" customWidth="1"/>
    <col min="7686" max="7686" width="15.85546875" style="236" bestFit="1" customWidth="1"/>
    <col min="7687" max="7687" width="18.5703125" style="236" customWidth="1"/>
    <col min="7688" max="7936" width="9.140625" style="236"/>
    <col min="7937" max="7937" width="9.28515625" style="236" bestFit="1" customWidth="1"/>
    <col min="7938" max="7938" width="29.7109375" style="236" customWidth="1"/>
    <col min="7939" max="7939" width="9.42578125" style="236" customWidth="1"/>
    <col min="7940" max="7940" width="9.7109375" style="236" customWidth="1"/>
    <col min="7941" max="7941" width="16.85546875" style="236" bestFit="1" customWidth="1"/>
    <col min="7942" max="7942" width="15.85546875" style="236" bestFit="1" customWidth="1"/>
    <col min="7943" max="7943" width="18.5703125" style="236" customWidth="1"/>
    <col min="7944" max="8192" width="9.140625" style="236"/>
    <col min="8193" max="8193" width="9.28515625" style="236" bestFit="1" customWidth="1"/>
    <col min="8194" max="8194" width="29.7109375" style="236" customWidth="1"/>
    <col min="8195" max="8195" width="9.42578125" style="236" customWidth="1"/>
    <col min="8196" max="8196" width="9.7109375" style="236" customWidth="1"/>
    <col min="8197" max="8197" width="16.85546875" style="236" bestFit="1" customWidth="1"/>
    <col min="8198" max="8198" width="15.85546875" style="236" bestFit="1" customWidth="1"/>
    <col min="8199" max="8199" width="18.5703125" style="236" customWidth="1"/>
    <col min="8200" max="8448" width="9.140625" style="236"/>
    <col min="8449" max="8449" width="9.28515625" style="236" bestFit="1" customWidth="1"/>
    <col min="8450" max="8450" width="29.7109375" style="236" customWidth="1"/>
    <col min="8451" max="8451" width="9.42578125" style="236" customWidth="1"/>
    <col min="8452" max="8452" width="9.7109375" style="236" customWidth="1"/>
    <col min="8453" max="8453" width="16.85546875" style="236" bestFit="1" customWidth="1"/>
    <col min="8454" max="8454" width="15.85546875" style="236" bestFit="1" customWidth="1"/>
    <col min="8455" max="8455" width="18.5703125" style="236" customWidth="1"/>
    <col min="8456" max="8704" width="9.140625" style="236"/>
    <col min="8705" max="8705" width="9.28515625" style="236" bestFit="1" customWidth="1"/>
    <col min="8706" max="8706" width="29.7109375" style="236" customWidth="1"/>
    <col min="8707" max="8707" width="9.42578125" style="236" customWidth="1"/>
    <col min="8708" max="8708" width="9.7109375" style="236" customWidth="1"/>
    <col min="8709" max="8709" width="16.85546875" style="236" bestFit="1" customWidth="1"/>
    <col min="8710" max="8710" width="15.85546875" style="236" bestFit="1" customWidth="1"/>
    <col min="8711" max="8711" width="18.5703125" style="236" customWidth="1"/>
    <col min="8712" max="8960" width="9.140625" style="236"/>
    <col min="8961" max="8961" width="9.28515625" style="236" bestFit="1" customWidth="1"/>
    <col min="8962" max="8962" width="29.7109375" style="236" customWidth="1"/>
    <col min="8963" max="8963" width="9.42578125" style="236" customWidth="1"/>
    <col min="8964" max="8964" width="9.7109375" style="236" customWidth="1"/>
    <col min="8965" max="8965" width="16.85546875" style="236" bestFit="1" customWidth="1"/>
    <col min="8966" max="8966" width="15.85546875" style="236" bestFit="1" customWidth="1"/>
    <col min="8967" max="8967" width="18.5703125" style="236" customWidth="1"/>
    <col min="8968" max="9216" width="9.140625" style="236"/>
    <col min="9217" max="9217" width="9.28515625" style="236" bestFit="1" customWidth="1"/>
    <col min="9218" max="9218" width="29.7109375" style="236" customWidth="1"/>
    <col min="9219" max="9219" width="9.42578125" style="236" customWidth="1"/>
    <col min="9220" max="9220" width="9.7109375" style="236" customWidth="1"/>
    <col min="9221" max="9221" width="16.85546875" style="236" bestFit="1" customWidth="1"/>
    <col min="9222" max="9222" width="15.85546875" style="236" bestFit="1" customWidth="1"/>
    <col min="9223" max="9223" width="18.5703125" style="236" customWidth="1"/>
    <col min="9224" max="9472" width="9.140625" style="236"/>
    <col min="9473" max="9473" width="9.28515625" style="236" bestFit="1" customWidth="1"/>
    <col min="9474" max="9474" width="29.7109375" style="236" customWidth="1"/>
    <col min="9475" max="9475" width="9.42578125" style="236" customWidth="1"/>
    <col min="9476" max="9476" width="9.7109375" style="236" customWidth="1"/>
    <col min="9477" max="9477" width="16.85546875" style="236" bestFit="1" customWidth="1"/>
    <col min="9478" max="9478" width="15.85546875" style="236" bestFit="1" customWidth="1"/>
    <col min="9479" max="9479" width="18.5703125" style="236" customWidth="1"/>
    <col min="9480" max="9728" width="9.140625" style="236"/>
    <col min="9729" max="9729" width="9.28515625" style="236" bestFit="1" customWidth="1"/>
    <col min="9730" max="9730" width="29.7109375" style="236" customWidth="1"/>
    <col min="9731" max="9731" width="9.42578125" style="236" customWidth="1"/>
    <col min="9732" max="9732" width="9.7109375" style="236" customWidth="1"/>
    <col min="9733" max="9733" width="16.85546875" style="236" bestFit="1" customWidth="1"/>
    <col min="9734" max="9734" width="15.85546875" style="236" bestFit="1" customWidth="1"/>
    <col min="9735" max="9735" width="18.5703125" style="236" customWidth="1"/>
    <col min="9736" max="9984" width="9.140625" style="236"/>
    <col min="9985" max="9985" width="9.28515625" style="236" bestFit="1" customWidth="1"/>
    <col min="9986" max="9986" width="29.7109375" style="236" customWidth="1"/>
    <col min="9987" max="9987" width="9.42578125" style="236" customWidth="1"/>
    <col min="9988" max="9988" width="9.7109375" style="236" customWidth="1"/>
    <col min="9989" max="9989" width="16.85546875" style="236" bestFit="1" customWidth="1"/>
    <col min="9990" max="9990" width="15.85546875" style="236" bestFit="1" customWidth="1"/>
    <col min="9991" max="9991" width="18.5703125" style="236" customWidth="1"/>
    <col min="9992" max="10240" width="9.140625" style="236"/>
    <col min="10241" max="10241" width="9.28515625" style="236" bestFit="1" customWidth="1"/>
    <col min="10242" max="10242" width="29.7109375" style="236" customWidth="1"/>
    <col min="10243" max="10243" width="9.42578125" style="236" customWidth="1"/>
    <col min="10244" max="10244" width="9.7109375" style="236" customWidth="1"/>
    <col min="10245" max="10245" width="16.85546875" style="236" bestFit="1" customWidth="1"/>
    <col min="10246" max="10246" width="15.85546875" style="236" bestFit="1" customWidth="1"/>
    <col min="10247" max="10247" width="18.5703125" style="236" customWidth="1"/>
    <col min="10248" max="10496" width="9.140625" style="236"/>
    <col min="10497" max="10497" width="9.28515625" style="236" bestFit="1" customWidth="1"/>
    <col min="10498" max="10498" width="29.7109375" style="236" customWidth="1"/>
    <col min="10499" max="10499" width="9.42578125" style="236" customWidth="1"/>
    <col min="10500" max="10500" width="9.7109375" style="236" customWidth="1"/>
    <col min="10501" max="10501" width="16.85546875" style="236" bestFit="1" customWidth="1"/>
    <col min="10502" max="10502" width="15.85546875" style="236" bestFit="1" customWidth="1"/>
    <col min="10503" max="10503" width="18.5703125" style="236" customWidth="1"/>
    <col min="10504" max="10752" width="9.140625" style="236"/>
    <col min="10753" max="10753" width="9.28515625" style="236" bestFit="1" customWidth="1"/>
    <col min="10754" max="10754" width="29.7109375" style="236" customWidth="1"/>
    <col min="10755" max="10755" width="9.42578125" style="236" customWidth="1"/>
    <col min="10756" max="10756" width="9.7109375" style="236" customWidth="1"/>
    <col min="10757" max="10757" width="16.85546875" style="236" bestFit="1" customWidth="1"/>
    <col min="10758" max="10758" width="15.85546875" style="236" bestFit="1" customWidth="1"/>
    <col min="10759" max="10759" width="18.5703125" style="236" customWidth="1"/>
    <col min="10760" max="11008" width="9.140625" style="236"/>
    <col min="11009" max="11009" width="9.28515625" style="236" bestFit="1" customWidth="1"/>
    <col min="11010" max="11010" width="29.7109375" style="236" customWidth="1"/>
    <col min="11011" max="11011" width="9.42578125" style="236" customWidth="1"/>
    <col min="11012" max="11012" width="9.7109375" style="236" customWidth="1"/>
    <col min="11013" max="11013" width="16.85546875" style="236" bestFit="1" customWidth="1"/>
    <col min="11014" max="11014" width="15.85546875" style="236" bestFit="1" customWidth="1"/>
    <col min="11015" max="11015" width="18.5703125" style="236" customWidth="1"/>
    <col min="11016" max="11264" width="9.140625" style="236"/>
    <col min="11265" max="11265" width="9.28515625" style="236" bestFit="1" customWidth="1"/>
    <col min="11266" max="11266" width="29.7109375" style="236" customWidth="1"/>
    <col min="11267" max="11267" width="9.42578125" style="236" customWidth="1"/>
    <col min="11268" max="11268" width="9.7109375" style="236" customWidth="1"/>
    <col min="11269" max="11269" width="16.85546875" style="236" bestFit="1" customWidth="1"/>
    <col min="11270" max="11270" width="15.85546875" style="236" bestFit="1" customWidth="1"/>
    <col min="11271" max="11271" width="18.5703125" style="236" customWidth="1"/>
    <col min="11272" max="11520" width="9.140625" style="236"/>
    <col min="11521" max="11521" width="9.28515625" style="236" bestFit="1" customWidth="1"/>
    <col min="11522" max="11522" width="29.7109375" style="236" customWidth="1"/>
    <col min="11523" max="11523" width="9.42578125" style="236" customWidth="1"/>
    <col min="11524" max="11524" width="9.7109375" style="236" customWidth="1"/>
    <col min="11525" max="11525" width="16.85546875" style="236" bestFit="1" customWidth="1"/>
    <col min="11526" max="11526" width="15.85546875" style="236" bestFit="1" customWidth="1"/>
    <col min="11527" max="11527" width="18.5703125" style="236" customWidth="1"/>
    <col min="11528" max="11776" width="9.140625" style="236"/>
    <col min="11777" max="11777" width="9.28515625" style="236" bestFit="1" customWidth="1"/>
    <col min="11778" max="11778" width="29.7109375" style="236" customWidth="1"/>
    <col min="11779" max="11779" width="9.42578125" style="236" customWidth="1"/>
    <col min="11780" max="11780" width="9.7109375" style="236" customWidth="1"/>
    <col min="11781" max="11781" width="16.85546875" style="236" bestFit="1" customWidth="1"/>
    <col min="11782" max="11782" width="15.85546875" style="236" bestFit="1" customWidth="1"/>
    <col min="11783" max="11783" width="18.5703125" style="236" customWidth="1"/>
    <col min="11784" max="12032" width="9.140625" style="236"/>
    <col min="12033" max="12033" width="9.28515625" style="236" bestFit="1" customWidth="1"/>
    <col min="12034" max="12034" width="29.7109375" style="236" customWidth="1"/>
    <col min="12035" max="12035" width="9.42578125" style="236" customWidth="1"/>
    <col min="12036" max="12036" width="9.7109375" style="236" customWidth="1"/>
    <col min="12037" max="12037" width="16.85546875" style="236" bestFit="1" customWidth="1"/>
    <col min="12038" max="12038" width="15.85546875" style="236" bestFit="1" customWidth="1"/>
    <col min="12039" max="12039" width="18.5703125" style="236" customWidth="1"/>
    <col min="12040" max="12288" width="9.140625" style="236"/>
    <col min="12289" max="12289" width="9.28515625" style="236" bestFit="1" customWidth="1"/>
    <col min="12290" max="12290" width="29.7109375" style="236" customWidth="1"/>
    <col min="12291" max="12291" width="9.42578125" style="236" customWidth="1"/>
    <col min="12292" max="12292" width="9.7109375" style="236" customWidth="1"/>
    <col min="12293" max="12293" width="16.85546875" style="236" bestFit="1" customWidth="1"/>
    <col min="12294" max="12294" width="15.85546875" style="236" bestFit="1" customWidth="1"/>
    <col min="12295" max="12295" width="18.5703125" style="236" customWidth="1"/>
    <col min="12296" max="12544" width="9.140625" style="236"/>
    <col min="12545" max="12545" width="9.28515625" style="236" bestFit="1" customWidth="1"/>
    <col min="12546" max="12546" width="29.7109375" style="236" customWidth="1"/>
    <col min="12547" max="12547" width="9.42578125" style="236" customWidth="1"/>
    <col min="12548" max="12548" width="9.7109375" style="236" customWidth="1"/>
    <col min="12549" max="12549" width="16.85546875" style="236" bestFit="1" customWidth="1"/>
    <col min="12550" max="12550" width="15.85546875" style="236" bestFit="1" customWidth="1"/>
    <col min="12551" max="12551" width="18.5703125" style="236" customWidth="1"/>
    <col min="12552" max="12800" width="9.140625" style="236"/>
    <col min="12801" max="12801" width="9.28515625" style="236" bestFit="1" customWidth="1"/>
    <col min="12802" max="12802" width="29.7109375" style="236" customWidth="1"/>
    <col min="12803" max="12803" width="9.42578125" style="236" customWidth="1"/>
    <col min="12804" max="12804" width="9.7109375" style="236" customWidth="1"/>
    <col min="12805" max="12805" width="16.85546875" style="236" bestFit="1" customWidth="1"/>
    <col min="12806" max="12806" width="15.85546875" style="236" bestFit="1" customWidth="1"/>
    <col min="12807" max="12807" width="18.5703125" style="236" customWidth="1"/>
    <col min="12808" max="13056" width="9.140625" style="236"/>
    <col min="13057" max="13057" width="9.28515625" style="236" bestFit="1" customWidth="1"/>
    <col min="13058" max="13058" width="29.7109375" style="236" customWidth="1"/>
    <col min="13059" max="13059" width="9.42578125" style="236" customWidth="1"/>
    <col min="13060" max="13060" width="9.7109375" style="236" customWidth="1"/>
    <col min="13061" max="13061" width="16.85546875" style="236" bestFit="1" customWidth="1"/>
    <col min="13062" max="13062" width="15.85546875" style="236" bestFit="1" customWidth="1"/>
    <col min="13063" max="13063" width="18.5703125" style="236" customWidth="1"/>
    <col min="13064" max="13312" width="9.140625" style="236"/>
    <col min="13313" max="13313" width="9.28515625" style="236" bestFit="1" customWidth="1"/>
    <col min="13314" max="13314" width="29.7109375" style="236" customWidth="1"/>
    <col min="13315" max="13315" width="9.42578125" style="236" customWidth="1"/>
    <col min="13316" max="13316" width="9.7109375" style="236" customWidth="1"/>
    <col min="13317" max="13317" width="16.85546875" style="236" bestFit="1" customWidth="1"/>
    <col min="13318" max="13318" width="15.85546875" style="236" bestFit="1" customWidth="1"/>
    <col min="13319" max="13319" width="18.5703125" style="236" customWidth="1"/>
    <col min="13320" max="13568" width="9.140625" style="236"/>
    <col min="13569" max="13569" width="9.28515625" style="236" bestFit="1" customWidth="1"/>
    <col min="13570" max="13570" width="29.7109375" style="236" customWidth="1"/>
    <col min="13571" max="13571" width="9.42578125" style="236" customWidth="1"/>
    <col min="13572" max="13572" width="9.7109375" style="236" customWidth="1"/>
    <col min="13573" max="13573" width="16.85546875" style="236" bestFit="1" customWidth="1"/>
    <col min="13574" max="13574" width="15.85546875" style="236" bestFit="1" customWidth="1"/>
    <col min="13575" max="13575" width="18.5703125" style="236" customWidth="1"/>
    <col min="13576" max="13824" width="9.140625" style="236"/>
    <col min="13825" max="13825" width="9.28515625" style="236" bestFit="1" customWidth="1"/>
    <col min="13826" max="13826" width="29.7109375" style="236" customWidth="1"/>
    <col min="13827" max="13827" width="9.42578125" style="236" customWidth="1"/>
    <col min="13828" max="13828" width="9.7109375" style="236" customWidth="1"/>
    <col min="13829" max="13829" width="16.85546875" style="236" bestFit="1" customWidth="1"/>
    <col min="13830" max="13830" width="15.85546875" style="236" bestFit="1" customWidth="1"/>
    <col min="13831" max="13831" width="18.5703125" style="236" customWidth="1"/>
    <col min="13832" max="14080" width="9.140625" style="236"/>
    <col min="14081" max="14081" width="9.28515625" style="236" bestFit="1" customWidth="1"/>
    <col min="14082" max="14082" width="29.7109375" style="236" customWidth="1"/>
    <col min="14083" max="14083" width="9.42578125" style="236" customWidth="1"/>
    <col min="14084" max="14084" width="9.7109375" style="236" customWidth="1"/>
    <col min="14085" max="14085" width="16.85546875" style="236" bestFit="1" customWidth="1"/>
    <col min="14086" max="14086" width="15.85546875" style="236" bestFit="1" customWidth="1"/>
    <col min="14087" max="14087" width="18.5703125" style="236" customWidth="1"/>
    <col min="14088" max="14336" width="9.140625" style="236"/>
    <col min="14337" max="14337" width="9.28515625" style="236" bestFit="1" customWidth="1"/>
    <col min="14338" max="14338" width="29.7109375" style="236" customWidth="1"/>
    <col min="14339" max="14339" width="9.42578125" style="236" customWidth="1"/>
    <col min="14340" max="14340" width="9.7109375" style="236" customWidth="1"/>
    <col min="14341" max="14341" width="16.85546875" style="236" bestFit="1" customWidth="1"/>
    <col min="14342" max="14342" width="15.85546875" style="236" bestFit="1" customWidth="1"/>
    <col min="14343" max="14343" width="18.5703125" style="236" customWidth="1"/>
    <col min="14344" max="14592" width="9.140625" style="236"/>
    <col min="14593" max="14593" width="9.28515625" style="236" bestFit="1" customWidth="1"/>
    <col min="14594" max="14594" width="29.7109375" style="236" customWidth="1"/>
    <col min="14595" max="14595" width="9.42578125" style="236" customWidth="1"/>
    <col min="14596" max="14596" width="9.7109375" style="236" customWidth="1"/>
    <col min="14597" max="14597" width="16.85546875" style="236" bestFit="1" customWidth="1"/>
    <col min="14598" max="14598" width="15.85546875" style="236" bestFit="1" customWidth="1"/>
    <col min="14599" max="14599" width="18.5703125" style="236" customWidth="1"/>
    <col min="14600" max="14848" width="9.140625" style="236"/>
    <col min="14849" max="14849" width="9.28515625" style="236" bestFit="1" customWidth="1"/>
    <col min="14850" max="14850" width="29.7109375" style="236" customWidth="1"/>
    <col min="14851" max="14851" width="9.42578125" style="236" customWidth="1"/>
    <col min="14852" max="14852" width="9.7109375" style="236" customWidth="1"/>
    <col min="14853" max="14853" width="16.85546875" style="236" bestFit="1" customWidth="1"/>
    <col min="14854" max="14854" width="15.85546875" style="236" bestFit="1" customWidth="1"/>
    <col min="14855" max="14855" width="18.5703125" style="236" customWidth="1"/>
    <col min="14856" max="15104" width="9.140625" style="236"/>
    <col min="15105" max="15105" width="9.28515625" style="236" bestFit="1" customWidth="1"/>
    <col min="15106" max="15106" width="29.7109375" style="236" customWidth="1"/>
    <col min="15107" max="15107" width="9.42578125" style="236" customWidth="1"/>
    <col min="15108" max="15108" width="9.7109375" style="236" customWidth="1"/>
    <col min="15109" max="15109" width="16.85546875" style="236" bestFit="1" customWidth="1"/>
    <col min="15110" max="15110" width="15.85546875" style="236" bestFit="1" customWidth="1"/>
    <col min="15111" max="15111" width="18.5703125" style="236" customWidth="1"/>
    <col min="15112" max="15360" width="9.140625" style="236"/>
    <col min="15361" max="15361" width="9.28515625" style="236" bestFit="1" customWidth="1"/>
    <col min="15362" max="15362" width="29.7109375" style="236" customWidth="1"/>
    <col min="15363" max="15363" width="9.42578125" style="236" customWidth="1"/>
    <col min="15364" max="15364" width="9.7109375" style="236" customWidth="1"/>
    <col min="15365" max="15365" width="16.85546875" style="236" bestFit="1" customWidth="1"/>
    <col min="15366" max="15366" width="15.85546875" style="236" bestFit="1" customWidth="1"/>
    <col min="15367" max="15367" width="18.5703125" style="236" customWidth="1"/>
    <col min="15368" max="15616" width="9.140625" style="236"/>
    <col min="15617" max="15617" width="9.28515625" style="236" bestFit="1" customWidth="1"/>
    <col min="15618" max="15618" width="29.7109375" style="236" customWidth="1"/>
    <col min="15619" max="15619" width="9.42578125" style="236" customWidth="1"/>
    <col min="15620" max="15620" width="9.7109375" style="236" customWidth="1"/>
    <col min="15621" max="15621" width="16.85546875" style="236" bestFit="1" customWidth="1"/>
    <col min="15622" max="15622" width="15.85546875" style="236" bestFit="1" customWidth="1"/>
    <col min="15623" max="15623" width="18.5703125" style="236" customWidth="1"/>
    <col min="15624" max="15872" width="9.140625" style="236"/>
    <col min="15873" max="15873" width="9.28515625" style="236" bestFit="1" customWidth="1"/>
    <col min="15874" max="15874" width="29.7109375" style="236" customWidth="1"/>
    <col min="15875" max="15875" width="9.42578125" style="236" customWidth="1"/>
    <col min="15876" max="15876" width="9.7109375" style="236" customWidth="1"/>
    <col min="15877" max="15877" width="16.85546875" style="236" bestFit="1" customWidth="1"/>
    <col min="15878" max="15878" width="15.85546875" style="236" bestFit="1" customWidth="1"/>
    <col min="15879" max="15879" width="18.5703125" style="236" customWidth="1"/>
    <col min="15880" max="16128" width="9.140625" style="236"/>
    <col min="16129" max="16129" width="9.28515625" style="236" bestFit="1" customWidth="1"/>
    <col min="16130" max="16130" width="29.7109375" style="236" customWidth="1"/>
    <col min="16131" max="16131" width="9.42578125" style="236" customWidth="1"/>
    <col min="16132" max="16132" width="9.7109375" style="236" customWidth="1"/>
    <col min="16133" max="16133" width="16.85546875" style="236" bestFit="1" customWidth="1"/>
    <col min="16134" max="16134" width="15.85546875" style="236" bestFit="1" customWidth="1"/>
    <col min="16135" max="16135" width="18.5703125" style="236" customWidth="1"/>
    <col min="16136" max="16384" width="9.140625" style="236"/>
  </cols>
  <sheetData>
    <row r="1" spans="1:7" ht="27.75" customHeight="1" thickBot="1">
      <c r="A1" s="948" t="s">
        <v>478</v>
      </c>
      <c r="B1" s="949"/>
      <c r="C1" s="949"/>
      <c r="D1" s="949"/>
      <c r="E1" s="949"/>
      <c r="F1" s="949"/>
      <c r="G1" s="950"/>
    </row>
    <row r="2" spans="1:7" s="237" customFormat="1" ht="44.25" customHeight="1" thickBot="1">
      <c r="A2" s="951" t="s">
        <v>479</v>
      </c>
      <c r="B2" s="952"/>
      <c r="C2" s="952"/>
      <c r="D2" s="952"/>
      <c r="E2" s="952"/>
      <c r="F2" s="952"/>
      <c r="G2" s="953"/>
    </row>
    <row r="3" spans="1:7" ht="24" customHeight="1" thickBot="1">
      <c r="A3" s="238"/>
      <c r="B3" s="239"/>
      <c r="C3" s="239"/>
      <c r="D3" s="240"/>
      <c r="E3" s="241" t="s">
        <v>480</v>
      </c>
      <c r="F3" s="241" t="s">
        <v>33</v>
      </c>
      <c r="G3" s="241" t="s">
        <v>481</v>
      </c>
    </row>
    <row r="4" spans="1:7" ht="14.1" customHeight="1" thickBot="1">
      <c r="A4" s="242"/>
      <c r="B4" s="243"/>
      <c r="C4" s="244"/>
      <c r="D4" s="245"/>
      <c r="E4" s="245" t="s">
        <v>57</v>
      </c>
      <c r="F4" s="245" t="s">
        <v>57</v>
      </c>
      <c r="G4" s="245" t="s">
        <v>57</v>
      </c>
    </row>
    <row r="5" spans="1:7" ht="12.75" customHeight="1">
      <c r="A5" s="246"/>
      <c r="B5" s="247"/>
      <c r="C5" s="247"/>
      <c r="D5" s="248"/>
      <c r="E5" s="249"/>
      <c r="F5" s="250"/>
      <c r="G5" s="251"/>
    </row>
    <row r="6" spans="1:7" ht="12.75" customHeight="1">
      <c r="A6" s="252"/>
      <c r="B6" s="253" t="s">
        <v>482</v>
      </c>
      <c r="C6" s="254"/>
      <c r="D6" s="255"/>
      <c r="E6" s="256"/>
      <c r="F6" s="256"/>
      <c r="G6" s="257"/>
    </row>
    <row r="7" spans="1:7" ht="12.75" customHeight="1">
      <c r="A7" s="258"/>
      <c r="B7" s="259" t="s">
        <v>483</v>
      </c>
      <c r="C7" s="259"/>
      <c r="D7" s="260"/>
      <c r="E7" s="261">
        <f>SK!F52</f>
        <v>0</v>
      </c>
      <c r="F7" s="262"/>
      <c r="G7" s="263"/>
    </row>
    <row r="8" spans="1:7" ht="12.75" customHeight="1">
      <c r="A8" s="258"/>
      <c r="B8" s="259" t="s">
        <v>484</v>
      </c>
      <c r="C8" s="259"/>
      <c r="D8" s="260"/>
      <c r="E8" s="262"/>
      <c r="F8" s="261">
        <f>SK!H53</f>
        <v>0</v>
      </c>
      <c r="G8" s="264"/>
    </row>
    <row r="9" spans="1:7" ht="12.75" customHeight="1">
      <c r="A9" s="258"/>
      <c r="B9" s="265" t="s">
        <v>485</v>
      </c>
      <c r="C9" s="265"/>
      <c r="D9" s="266"/>
      <c r="E9" s="267"/>
      <c r="F9" s="268"/>
      <c r="G9" s="269">
        <f>SUM(F8,E7)</f>
        <v>0</v>
      </c>
    </row>
    <row r="10" spans="1:7" ht="13.5" customHeight="1">
      <c r="A10" s="258"/>
      <c r="B10" s="270"/>
      <c r="C10" s="270"/>
      <c r="D10" s="270"/>
      <c r="E10" s="271"/>
      <c r="F10" s="271"/>
      <c r="G10" s="272"/>
    </row>
    <row r="11" spans="1:7" ht="12.75" customHeight="1">
      <c r="A11" s="252"/>
      <c r="B11" s="253" t="s">
        <v>486</v>
      </c>
      <c r="C11" s="254"/>
      <c r="D11" s="255"/>
      <c r="E11" s="256"/>
      <c r="F11" s="256"/>
      <c r="G11" s="257"/>
    </row>
    <row r="12" spans="1:7" ht="12.75" customHeight="1">
      <c r="A12" s="258"/>
      <c r="B12" s="259" t="s">
        <v>483</v>
      </c>
      <c r="C12" s="259"/>
      <c r="D12" s="260"/>
      <c r="E12" s="261">
        <f>VDS!F40</f>
        <v>0</v>
      </c>
      <c r="F12" s="262"/>
      <c r="G12" s="263"/>
    </row>
    <row r="13" spans="1:7" ht="12.75" customHeight="1">
      <c r="A13" s="258"/>
      <c r="B13" s="259" t="s">
        <v>484</v>
      </c>
      <c r="C13" s="259"/>
      <c r="D13" s="260"/>
      <c r="E13" s="262"/>
      <c r="F13" s="261">
        <f>VDS!H41</f>
        <v>0</v>
      </c>
      <c r="G13" s="264"/>
    </row>
    <row r="14" spans="1:7" ht="12.75" customHeight="1">
      <c r="A14" s="258"/>
      <c r="B14" s="265" t="s">
        <v>485</v>
      </c>
      <c r="C14" s="265"/>
      <c r="D14" s="266"/>
      <c r="E14" s="267"/>
      <c r="F14" s="268"/>
      <c r="G14" s="269">
        <f>SUM(F13,E12)</f>
        <v>0</v>
      </c>
    </row>
    <row r="15" spans="1:7" ht="13.5" customHeight="1">
      <c r="A15" s="258"/>
      <c r="B15" s="270"/>
      <c r="C15" s="270"/>
      <c r="D15" s="270"/>
      <c r="E15" s="271"/>
      <c r="F15" s="271"/>
      <c r="G15" s="272"/>
    </row>
    <row r="16" spans="1:7" ht="12.75" customHeight="1">
      <c r="A16" s="252"/>
      <c r="B16" s="253" t="s">
        <v>487</v>
      </c>
      <c r="C16" s="254"/>
      <c r="D16" s="255"/>
      <c r="E16" s="256"/>
      <c r="F16" s="256"/>
      <c r="G16" s="257"/>
    </row>
    <row r="17" spans="1:7" ht="12.75" customHeight="1">
      <c r="A17" s="258"/>
      <c r="B17" s="259" t="s">
        <v>483</v>
      </c>
      <c r="C17" s="259"/>
      <c r="D17" s="260"/>
      <c r="E17" s="261">
        <f>PZTS!F56</f>
        <v>0</v>
      </c>
      <c r="F17" s="262"/>
      <c r="G17" s="263"/>
    </row>
    <row r="18" spans="1:7" ht="12.75" customHeight="1">
      <c r="A18" s="258"/>
      <c r="B18" s="259" t="s">
        <v>484</v>
      </c>
      <c r="C18" s="259"/>
      <c r="D18" s="260"/>
      <c r="E18" s="262"/>
      <c r="F18" s="261">
        <f>PZTS!H57</f>
        <v>0</v>
      </c>
      <c r="G18" s="264"/>
    </row>
    <row r="19" spans="1:7" ht="12.75" customHeight="1">
      <c r="A19" s="258"/>
      <c r="B19" s="265" t="s">
        <v>485</v>
      </c>
      <c r="C19" s="265"/>
      <c r="D19" s="266"/>
      <c r="E19" s="267"/>
      <c r="F19" s="268"/>
      <c r="G19" s="269">
        <f>SUM(F18,E17)</f>
        <v>0</v>
      </c>
    </row>
    <row r="20" spans="1:7" ht="13.5" customHeight="1">
      <c r="A20" s="258"/>
      <c r="B20" s="270"/>
      <c r="C20" s="270"/>
      <c r="D20" s="270"/>
      <c r="E20" s="271"/>
      <c r="F20" s="271"/>
      <c r="G20" s="272"/>
    </row>
    <row r="21" spans="1:7" ht="12.75" customHeight="1">
      <c r="A21" s="252"/>
      <c r="B21" s="253" t="s">
        <v>488</v>
      </c>
      <c r="C21" s="254"/>
      <c r="D21" s="255"/>
      <c r="E21" s="256"/>
      <c r="F21" s="256"/>
      <c r="G21" s="257"/>
    </row>
    <row r="22" spans="1:7" ht="12.75" customHeight="1">
      <c r="A22" s="258"/>
      <c r="B22" s="259" t="s">
        <v>483</v>
      </c>
      <c r="C22" s="259"/>
      <c r="D22" s="260"/>
      <c r="E22" s="261">
        <f>EKV!F53</f>
        <v>0</v>
      </c>
      <c r="F22" s="262"/>
      <c r="G22" s="263"/>
    </row>
    <row r="23" spans="1:7" ht="12.75" customHeight="1">
      <c r="A23" s="258"/>
      <c r="B23" s="259" t="s">
        <v>484</v>
      </c>
      <c r="C23" s="259"/>
      <c r="D23" s="260"/>
      <c r="E23" s="262"/>
      <c r="F23" s="261">
        <f>EKV!H54</f>
        <v>0</v>
      </c>
      <c r="G23" s="264"/>
    </row>
    <row r="24" spans="1:7" ht="12.75" customHeight="1">
      <c r="A24" s="258"/>
      <c r="B24" s="265" t="s">
        <v>485</v>
      </c>
      <c r="C24" s="265"/>
      <c r="D24" s="266"/>
      <c r="E24" s="267"/>
      <c r="F24" s="268"/>
      <c r="G24" s="269">
        <f>F23+E22</f>
        <v>0</v>
      </c>
    </row>
    <row r="25" spans="1:7" ht="14.1" customHeight="1">
      <c r="A25" s="258"/>
      <c r="B25" s="270"/>
      <c r="C25" s="270"/>
      <c r="D25" s="270"/>
      <c r="E25" s="271"/>
      <c r="F25" s="271"/>
      <c r="G25" s="272"/>
    </row>
    <row r="26" spans="1:7" ht="12.75" customHeight="1">
      <c r="A26" s="252"/>
      <c r="B26" s="253" t="s">
        <v>489</v>
      </c>
      <c r="C26" s="254"/>
      <c r="D26" s="255"/>
      <c r="E26" s="256"/>
      <c r="F26" s="256"/>
      <c r="G26" s="257"/>
    </row>
    <row r="27" spans="1:7" ht="12.75" customHeight="1">
      <c r="A27" s="258"/>
      <c r="B27" s="259" t="s">
        <v>483</v>
      </c>
      <c r="C27" s="259"/>
      <c r="D27" s="260"/>
      <c r="E27" s="261">
        <f>VT!F49</f>
        <v>0</v>
      </c>
      <c r="F27" s="262"/>
      <c r="G27" s="263"/>
    </row>
    <row r="28" spans="1:7" ht="12.75" customHeight="1">
      <c r="A28" s="258"/>
      <c r="B28" s="259" t="s">
        <v>484</v>
      </c>
      <c r="C28" s="259"/>
      <c r="D28" s="260"/>
      <c r="E28" s="262"/>
      <c r="F28" s="261">
        <f>VT!H50</f>
        <v>0</v>
      </c>
      <c r="G28" s="264"/>
    </row>
    <row r="29" spans="1:7" ht="12.75" customHeight="1">
      <c r="A29" s="258"/>
      <c r="B29" s="265" t="s">
        <v>485</v>
      </c>
      <c r="C29" s="265"/>
      <c r="D29" s="266"/>
      <c r="E29" s="267"/>
      <c r="F29" s="268"/>
      <c r="G29" s="269">
        <f>F28+E27</f>
        <v>0</v>
      </c>
    </row>
    <row r="30" spans="1:7" ht="13.5" customHeight="1">
      <c r="A30" s="258"/>
      <c r="B30" s="270"/>
      <c r="C30" s="270"/>
      <c r="D30" s="270"/>
      <c r="E30" s="271"/>
      <c r="F30" s="271"/>
      <c r="G30" s="272"/>
    </row>
    <row r="31" spans="1:7" ht="12.75" customHeight="1">
      <c r="A31" s="252"/>
      <c r="B31" s="253" t="s">
        <v>490</v>
      </c>
      <c r="C31" s="254"/>
      <c r="D31" s="255"/>
      <c r="E31" s="256"/>
      <c r="F31" s="256"/>
      <c r="G31" s="257"/>
    </row>
    <row r="32" spans="1:7" ht="12.75" customHeight="1">
      <c r="A32" s="258"/>
      <c r="B32" s="259" t="s">
        <v>483</v>
      </c>
      <c r="C32" s="259"/>
      <c r="D32" s="260"/>
      <c r="E32" s="261">
        <f>JČ!F33</f>
        <v>0</v>
      </c>
      <c r="F32" s="262"/>
      <c r="G32" s="263"/>
    </row>
    <row r="33" spans="1:84" ht="12.75" customHeight="1">
      <c r="A33" s="258"/>
      <c r="B33" s="259" t="s">
        <v>484</v>
      </c>
      <c r="C33" s="259"/>
      <c r="D33" s="260"/>
      <c r="E33" s="262"/>
      <c r="F33" s="261">
        <f>JČ!H34</f>
        <v>0</v>
      </c>
      <c r="G33" s="264"/>
    </row>
    <row r="34" spans="1:84" ht="12.75" customHeight="1">
      <c r="A34" s="258"/>
      <c r="B34" s="265" t="s">
        <v>485</v>
      </c>
      <c r="C34" s="265"/>
      <c r="D34" s="266"/>
      <c r="E34" s="267"/>
      <c r="F34" s="268"/>
      <c r="G34" s="269">
        <f>SUM(F33,E32)</f>
        <v>0</v>
      </c>
    </row>
    <row r="35" spans="1:84" ht="13.5" customHeight="1">
      <c r="A35" s="258"/>
      <c r="B35" s="270"/>
      <c r="C35" s="270"/>
      <c r="D35" s="270"/>
      <c r="E35" s="271"/>
      <c r="F35" s="271"/>
      <c r="G35" s="272"/>
    </row>
    <row r="36" spans="1:84" ht="12.75" customHeight="1">
      <c r="A36" s="252"/>
      <c r="B36" s="253" t="s">
        <v>491</v>
      </c>
      <c r="C36" s="254"/>
      <c r="D36" s="255"/>
      <c r="E36" s="256"/>
      <c r="F36" s="256"/>
      <c r="G36" s="257"/>
    </row>
    <row r="37" spans="1:84" ht="12.75" customHeight="1">
      <c r="A37" s="258"/>
      <c r="B37" s="259" t="s">
        <v>483</v>
      </c>
      <c r="C37" s="259"/>
      <c r="D37" s="260"/>
      <c r="E37" s="261">
        <f>'AKTIVNÍ PRVKY'!F25</f>
        <v>0</v>
      </c>
      <c r="F37" s="262"/>
      <c r="G37" s="263"/>
    </row>
    <row r="38" spans="1:84" ht="12.75" customHeight="1">
      <c r="A38" s="258"/>
      <c r="B38" s="259" t="s">
        <v>484</v>
      </c>
      <c r="C38" s="259"/>
      <c r="D38" s="260"/>
      <c r="E38" s="262"/>
      <c r="F38" s="261">
        <f>'AKTIVNÍ PRVKY'!H26</f>
        <v>0</v>
      </c>
      <c r="G38" s="264"/>
    </row>
    <row r="39" spans="1:84" ht="12.75" customHeight="1">
      <c r="A39" s="258"/>
      <c r="B39" s="265" t="s">
        <v>485</v>
      </c>
      <c r="C39" s="265"/>
      <c r="D39" s="266"/>
      <c r="E39" s="267"/>
      <c r="F39" s="268"/>
      <c r="G39" s="269">
        <f>SUM(F38,E37)</f>
        <v>0</v>
      </c>
    </row>
    <row r="40" spans="1:84" ht="13.5" customHeight="1">
      <c r="A40" s="258"/>
      <c r="B40" s="270"/>
      <c r="C40" s="270"/>
      <c r="D40" s="270"/>
      <c r="E40" s="271"/>
      <c r="F40" s="271"/>
      <c r="G40" s="272"/>
    </row>
    <row r="41" spans="1:84" ht="14.1" customHeight="1">
      <c r="A41" s="252"/>
      <c r="B41" s="253" t="s">
        <v>492</v>
      </c>
      <c r="C41" s="254"/>
      <c r="D41" s="255"/>
      <c r="E41" s="256"/>
      <c r="F41" s="256"/>
      <c r="G41" s="257"/>
    </row>
    <row r="42" spans="1:84" ht="14.1" customHeight="1">
      <c r="A42" s="258"/>
      <c r="B42" s="259" t="s">
        <v>483</v>
      </c>
      <c r="C42" s="259"/>
      <c r="D42" s="260"/>
      <c r="E42" s="261">
        <f>HR!F52</f>
        <v>0</v>
      </c>
      <c r="F42" s="262"/>
      <c r="G42" s="263"/>
    </row>
    <row r="43" spans="1:84" ht="14.1" customHeight="1">
      <c r="A43" s="258"/>
      <c r="B43" s="259" t="s">
        <v>484</v>
      </c>
      <c r="C43" s="259"/>
      <c r="D43" s="260"/>
      <c r="E43" s="262"/>
      <c r="F43" s="261">
        <f>HR!H53</f>
        <v>0</v>
      </c>
      <c r="G43" s="264"/>
    </row>
    <row r="44" spans="1:84" ht="14.1" customHeight="1">
      <c r="A44" s="258"/>
      <c r="B44" s="265" t="s">
        <v>485</v>
      </c>
      <c r="C44" s="265"/>
      <c r="D44" s="266"/>
      <c r="E44" s="267"/>
      <c r="F44" s="268"/>
      <c r="G44" s="269">
        <f>SUM(F43,E42)</f>
        <v>0</v>
      </c>
    </row>
    <row r="45" spans="1:84" ht="14.1" customHeight="1">
      <c r="A45" s="258"/>
      <c r="B45" s="270"/>
      <c r="C45" s="270"/>
      <c r="D45" s="270"/>
      <c r="E45" s="271"/>
      <c r="F45" s="271"/>
      <c r="G45" s="272"/>
    </row>
    <row r="46" spans="1:84" ht="14.1" customHeight="1">
      <c r="A46" s="258"/>
      <c r="B46" s="270"/>
      <c r="C46" s="270"/>
      <c r="D46" s="270"/>
      <c r="E46" s="271"/>
      <c r="F46" s="271"/>
      <c r="G46" s="272"/>
    </row>
    <row r="47" spans="1:84" s="277" customFormat="1" ht="19.5" customHeight="1">
      <c r="A47" s="273"/>
      <c r="B47" s="274" t="s">
        <v>493</v>
      </c>
      <c r="C47" s="265"/>
      <c r="D47" s="254"/>
      <c r="E47" s="275"/>
      <c r="F47" s="275"/>
      <c r="G47" s="276"/>
      <c r="H47" s="236"/>
      <c r="I47" s="236"/>
      <c r="J47" s="236"/>
      <c r="K47" s="236"/>
      <c r="L47" s="236"/>
      <c r="M47" s="236"/>
      <c r="N47" s="236"/>
      <c r="O47" s="236"/>
      <c r="P47" s="236"/>
      <c r="Q47" s="236"/>
      <c r="R47" s="236"/>
      <c r="S47" s="236"/>
      <c r="T47" s="236"/>
      <c r="U47" s="236"/>
      <c r="V47" s="236"/>
      <c r="W47" s="236"/>
      <c r="X47" s="236"/>
      <c r="Y47" s="236"/>
      <c r="Z47" s="236"/>
      <c r="AA47" s="236"/>
      <c r="AB47" s="236"/>
      <c r="AC47" s="236"/>
      <c r="AD47" s="236"/>
      <c r="AE47" s="236"/>
      <c r="AF47" s="236"/>
      <c r="AG47" s="236"/>
      <c r="AH47" s="236"/>
      <c r="AI47" s="236"/>
      <c r="AJ47" s="236"/>
      <c r="AK47" s="236"/>
      <c r="AL47" s="236"/>
      <c r="AM47" s="236"/>
      <c r="AN47" s="236"/>
      <c r="AO47" s="236"/>
      <c r="AP47" s="236"/>
      <c r="AQ47" s="236"/>
      <c r="AR47" s="236"/>
      <c r="AS47" s="236"/>
      <c r="AT47" s="236"/>
      <c r="AU47" s="236"/>
      <c r="AV47" s="236"/>
      <c r="AW47" s="236"/>
      <c r="AX47" s="236"/>
      <c r="AY47" s="236"/>
      <c r="AZ47" s="236"/>
      <c r="BA47" s="236"/>
      <c r="BB47" s="236"/>
      <c r="BC47" s="236"/>
      <c r="BD47" s="236"/>
      <c r="BE47" s="236"/>
      <c r="BF47" s="236"/>
      <c r="BG47" s="236"/>
      <c r="BH47" s="236"/>
      <c r="BI47" s="236"/>
      <c r="BJ47" s="236"/>
      <c r="BK47" s="236"/>
      <c r="BL47" s="236"/>
      <c r="BM47" s="236"/>
      <c r="BN47" s="236"/>
      <c r="BO47" s="236"/>
      <c r="BP47" s="236"/>
      <c r="BQ47" s="236"/>
      <c r="BR47" s="236"/>
      <c r="BS47" s="236"/>
      <c r="BT47" s="236"/>
      <c r="BU47" s="236"/>
      <c r="BV47" s="236"/>
      <c r="BW47" s="236"/>
      <c r="BX47" s="236"/>
      <c r="BY47" s="236"/>
      <c r="BZ47" s="236"/>
      <c r="CA47" s="236"/>
      <c r="CB47" s="236"/>
      <c r="CC47" s="236"/>
      <c r="CD47" s="236"/>
      <c r="CE47" s="236"/>
      <c r="CF47" s="236"/>
    </row>
    <row r="48" spans="1:84" s="277" customFormat="1" ht="14.1" customHeight="1">
      <c r="A48" s="273"/>
      <c r="B48" s="265"/>
      <c r="C48" s="265"/>
      <c r="D48" s="254"/>
      <c r="E48" s="275"/>
      <c r="F48" s="275"/>
      <c r="G48" s="276"/>
      <c r="H48" s="236"/>
      <c r="I48" s="236"/>
      <c r="J48" s="236"/>
      <c r="K48" s="236"/>
      <c r="L48" s="236"/>
      <c r="M48" s="236"/>
      <c r="N48" s="236"/>
      <c r="O48" s="236"/>
      <c r="P48" s="236"/>
      <c r="Q48" s="236"/>
      <c r="R48" s="236"/>
      <c r="S48" s="236"/>
      <c r="T48" s="236"/>
      <c r="U48" s="236"/>
      <c r="V48" s="236"/>
      <c r="W48" s="236"/>
      <c r="X48" s="236"/>
      <c r="Y48" s="236"/>
      <c r="Z48" s="236"/>
      <c r="AA48" s="236"/>
      <c r="AB48" s="236"/>
      <c r="AC48" s="236"/>
      <c r="AD48" s="236"/>
      <c r="AE48" s="236"/>
      <c r="AF48" s="236"/>
      <c r="AG48" s="236"/>
      <c r="AH48" s="236"/>
      <c r="AI48" s="236"/>
      <c r="AJ48" s="236"/>
      <c r="AK48" s="236"/>
      <c r="AL48" s="236"/>
      <c r="AM48" s="236"/>
      <c r="AN48" s="236"/>
      <c r="AO48" s="236"/>
      <c r="AP48" s="236"/>
      <c r="AQ48" s="236"/>
      <c r="AR48" s="236"/>
      <c r="AS48" s="236"/>
      <c r="AT48" s="236"/>
      <c r="AU48" s="236"/>
      <c r="AV48" s="236"/>
      <c r="AW48" s="236"/>
      <c r="AX48" s="236"/>
      <c r="AY48" s="236"/>
      <c r="AZ48" s="236"/>
      <c r="BA48" s="236"/>
      <c r="BB48" s="236"/>
      <c r="BC48" s="236"/>
      <c r="BD48" s="236"/>
      <c r="BE48" s="236"/>
      <c r="BF48" s="236"/>
      <c r="BG48" s="236"/>
      <c r="BH48" s="236"/>
      <c r="BI48" s="236"/>
      <c r="BJ48" s="236"/>
      <c r="BK48" s="236"/>
      <c r="BL48" s="236"/>
      <c r="BM48" s="236"/>
      <c r="BN48" s="236"/>
      <c r="BO48" s="236"/>
      <c r="BP48" s="236"/>
      <c r="BQ48" s="236"/>
      <c r="BR48" s="236"/>
      <c r="BS48" s="236"/>
      <c r="BT48" s="236"/>
      <c r="BU48" s="236"/>
      <c r="BV48" s="236"/>
      <c r="BW48" s="236"/>
      <c r="BX48" s="236"/>
      <c r="BY48" s="236"/>
      <c r="BZ48" s="236"/>
      <c r="CA48" s="236"/>
      <c r="CB48" s="236"/>
      <c r="CC48" s="236"/>
      <c r="CD48" s="236"/>
      <c r="CE48" s="236"/>
      <c r="CF48" s="236"/>
    </row>
    <row r="49" spans="1:84" s="277" customFormat="1" ht="14.1" customHeight="1">
      <c r="A49" s="273"/>
      <c r="B49" s="278" t="s">
        <v>483</v>
      </c>
      <c r="C49" s="278"/>
      <c r="D49" s="279"/>
      <c r="E49" s="280">
        <f>SUM(E6:E46)</f>
        <v>0</v>
      </c>
      <c r="F49" s="281"/>
      <c r="G49" s="282"/>
      <c r="H49" s="236"/>
      <c r="I49" s="236"/>
      <c r="J49" s="236"/>
      <c r="K49" s="236"/>
      <c r="L49" s="236"/>
      <c r="M49" s="236"/>
      <c r="N49" s="236"/>
      <c r="O49" s="236"/>
      <c r="P49" s="236"/>
      <c r="Q49" s="236"/>
      <c r="R49" s="236"/>
      <c r="S49" s="236"/>
      <c r="T49" s="236"/>
      <c r="U49" s="236"/>
      <c r="V49" s="236"/>
      <c r="W49" s="236"/>
      <c r="X49" s="236"/>
      <c r="Y49" s="236"/>
      <c r="Z49" s="236"/>
      <c r="AA49" s="236"/>
      <c r="AB49" s="236"/>
      <c r="AC49" s="236"/>
      <c r="AD49" s="236"/>
      <c r="AE49" s="236"/>
      <c r="AF49" s="236"/>
      <c r="AG49" s="236"/>
      <c r="AH49" s="236"/>
      <c r="AI49" s="236"/>
      <c r="AJ49" s="236"/>
      <c r="AK49" s="236"/>
      <c r="AL49" s="236"/>
      <c r="AM49" s="236"/>
      <c r="AN49" s="236"/>
      <c r="AO49" s="236"/>
      <c r="AP49" s="236"/>
      <c r="AQ49" s="236"/>
      <c r="AR49" s="236"/>
      <c r="AS49" s="236"/>
      <c r="AT49" s="236"/>
      <c r="AU49" s="236"/>
      <c r="AV49" s="236"/>
      <c r="AW49" s="236"/>
      <c r="AX49" s="236"/>
      <c r="AY49" s="236"/>
      <c r="AZ49" s="236"/>
      <c r="BA49" s="236"/>
      <c r="BB49" s="236"/>
      <c r="BC49" s="236"/>
      <c r="BD49" s="236"/>
      <c r="BE49" s="236"/>
      <c r="BF49" s="236"/>
      <c r="BG49" s="236"/>
      <c r="BH49" s="236"/>
      <c r="BI49" s="236"/>
      <c r="BJ49" s="236"/>
      <c r="BK49" s="236"/>
      <c r="BL49" s="236"/>
      <c r="BM49" s="236"/>
      <c r="BN49" s="236"/>
      <c r="BO49" s="236"/>
      <c r="BP49" s="236"/>
      <c r="BQ49" s="236"/>
      <c r="BR49" s="236"/>
      <c r="BS49" s="236"/>
      <c r="BT49" s="236"/>
      <c r="BU49" s="236"/>
      <c r="BV49" s="236"/>
      <c r="BW49" s="236"/>
      <c r="BX49" s="236"/>
      <c r="BY49" s="236"/>
      <c r="BZ49" s="236"/>
      <c r="CA49" s="236"/>
      <c r="CB49" s="236"/>
      <c r="CC49" s="236"/>
      <c r="CD49" s="236"/>
      <c r="CE49" s="236"/>
      <c r="CF49" s="236"/>
    </row>
    <row r="50" spans="1:84" s="277" customFormat="1" ht="14.1" customHeight="1">
      <c r="A50" s="273"/>
      <c r="B50" s="278" t="s">
        <v>484</v>
      </c>
      <c r="C50" s="278"/>
      <c r="D50" s="279"/>
      <c r="E50" s="281"/>
      <c r="F50" s="280">
        <f>SUM(F6:F46)</f>
        <v>0</v>
      </c>
      <c r="G50" s="282"/>
      <c r="H50" s="236"/>
      <c r="I50" s="236"/>
      <c r="J50" s="236"/>
      <c r="K50" s="236"/>
      <c r="L50" s="236"/>
      <c r="M50" s="236"/>
      <c r="N50" s="236"/>
      <c r="O50" s="236"/>
      <c r="P50" s="236"/>
      <c r="Q50" s="236"/>
      <c r="R50" s="236"/>
      <c r="S50" s="236"/>
      <c r="T50" s="236"/>
      <c r="U50" s="236"/>
      <c r="V50" s="236"/>
      <c r="W50" s="236"/>
      <c r="X50" s="236"/>
      <c r="Y50" s="236"/>
      <c r="Z50" s="236"/>
      <c r="AA50" s="236"/>
      <c r="AB50" s="236"/>
      <c r="AC50" s="236"/>
      <c r="AD50" s="236"/>
      <c r="AE50" s="236"/>
      <c r="AF50" s="236"/>
      <c r="AG50" s="236"/>
      <c r="AH50" s="236"/>
      <c r="AI50" s="236"/>
      <c r="AJ50" s="236"/>
      <c r="AK50" s="236"/>
      <c r="AL50" s="236"/>
      <c r="AM50" s="236"/>
      <c r="AN50" s="236"/>
      <c r="AO50" s="236"/>
      <c r="AP50" s="236"/>
      <c r="AQ50" s="236"/>
      <c r="AR50" s="236"/>
      <c r="AS50" s="236"/>
      <c r="AT50" s="236"/>
      <c r="AU50" s="236"/>
      <c r="AV50" s="236"/>
      <c r="AW50" s="236"/>
      <c r="AX50" s="236"/>
      <c r="AY50" s="236"/>
      <c r="AZ50" s="236"/>
      <c r="BA50" s="236"/>
      <c r="BB50" s="236"/>
      <c r="BC50" s="236"/>
      <c r="BD50" s="236"/>
      <c r="BE50" s="236"/>
      <c r="BF50" s="236"/>
      <c r="BG50" s="236"/>
      <c r="BH50" s="236"/>
      <c r="BI50" s="236"/>
      <c r="BJ50" s="236"/>
      <c r="BK50" s="236"/>
      <c r="BL50" s="236"/>
      <c r="BM50" s="236"/>
      <c r="BN50" s="236"/>
      <c r="BO50" s="236"/>
      <c r="BP50" s="236"/>
      <c r="BQ50" s="236"/>
      <c r="BR50" s="236"/>
      <c r="BS50" s="236"/>
      <c r="BT50" s="236"/>
      <c r="BU50" s="236"/>
      <c r="BV50" s="236"/>
      <c r="BW50" s="236"/>
      <c r="BX50" s="236"/>
      <c r="BY50" s="236"/>
      <c r="BZ50" s="236"/>
      <c r="CA50" s="236"/>
      <c r="CB50" s="236"/>
      <c r="CC50" s="236"/>
      <c r="CD50" s="236"/>
      <c r="CE50" s="236"/>
      <c r="CF50" s="236"/>
    </row>
    <row r="51" spans="1:84" s="277" customFormat="1" ht="14.1" customHeight="1" thickBot="1">
      <c r="A51" s="283"/>
      <c r="B51" s="284" t="s">
        <v>485</v>
      </c>
      <c r="C51" s="284"/>
      <c r="D51" s="285"/>
      <c r="E51" s="286"/>
      <c r="F51" s="287"/>
      <c r="G51" s="288">
        <f>SUM(G6:G46)</f>
        <v>0</v>
      </c>
      <c r="H51" s="236"/>
      <c r="I51" s="236"/>
      <c r="J51" s="236"/>
      <c r="K51" s="236"/>
      <c r="L51" s="236"/>
      <c r="M51" s="236"/>
      <c r="N51" s="236"/>
      <c r="O51" s="236"/>
      <c r="P51" s="236"/>
      <c r="Q51" s="236"/>
      <c r="R51" s="236"/>
      <c r="S51" s="236"/>
      <c r="T51" s="236"/>
      <c r="U51" s="236"/>
      <c r="V51" s="236"/>
      <c r="W51" s="236"/>
      <c r="X51" s="236"/>
      <c r="Y51" s="236"/>
      <c r="Z51" s="236"/>
      <c r="AA51" s="236"/>
      <c r="AB51" s="236"/>
      <c r="AC51" s="236"/>
      <c r="AD51" s="236"/>
      <c r="AE51" s="236"/>
      <c r="AF51" s="236"/>
      <c r="AG51" s="236"/>
      <c r="AH51" s="236"/>
      <c r="AI51" s="236"/>
      <c r="AJ51" s="236"/>
      <c r="AK51" s="236"/>
      <c r="AL51" s="236"/>
      <c r="AM51" s="236"/>
      <c r="AN51" s="236"/>
      <c r="AO51" s="236"/>
      <c r="AP51" s="236"/>
      <c r="AQ51" s="236"/>
      <c r="AR51" s="236"/>
      <c r="AS51" s="236"/>
      <c r="AT51" s="236"/>
      <c r="AU51" s="236"/>
      <c r="AV51" s="236"/>
      <c r="AW51" s="236"/>
      <c r="AX51" s="236"/>
      <c r="AY51" s="236"/>
      <c r="AZ51" s="236"/>
      <c r="BA51" s="236"/>
      <c r="BB51" s="236"/>
      <c r="BC51" s="236"/>
      <c r="BD51" s="236"/>
      <c r="BE51" s="236"/>
      <c r="BF51" s="236"/>
      <c r="BG51" s="236"/>
      <c r="BH51" s="236"/>
      <c r="BI51" s="236"/>
      <c r="BJ51" s="236"/>
      <c r="BK51" s="236"/>
      <c r="BL51" s="236"/>
      <c r="BM51" s="236"/>
      <c r="BN51" s="236"/>
      <c r="BO51" s="236"/>
      <c r="BP51" s="236"/>
      <c r="BQ51" s="236"/>
      <c r="BR51" s="236"/>
      <c r="BS51" s="236"/>
      <c r="BT51" s="236"/>
      <c r="BU51" s="236"/>
      <c r="BV51" s="236"/>
      <c r="BW51" s="236"/>
      <c r="BX51" s="236"/>
      <c r="BY51" s="236"/>
      <c r="BZ51" s="236"/>
      <c r="CA51" s="236"/>
      <c r="CB51" s="236"/>
      <c r="CC51" s="236"/>
      <c r="CD51" s="236"/>
      <c r="CE51" s="236"/>
      <c r="CF51" s="236"/>
    </row>
    <row r="55" spans="1:84" ht="14.1" customHeight="1">
      <c r="G55" s="291"/>
    </row>
  </sheetData>
  <sheetProtection algorithmName="SHA-512" hashValue="mminJT5aozqCtF47fRpeEpGG+p4iGh0SHLwD/ccE3T9F+PXBOYx+XFXNBNdAoiszbeHXsk1sI93lSyVNBW8Ejw==" saltValue="IHlKdh+M/vkSXtxpKNusBw==" spinCount="100000" sheet="1"/>
  <mergeCells count="2">
    <mergeCell ref="A1:G1"/>
    <mergeCell ref="A2:G2"/>
  </mergeCells>
  <printOptions horizontalCentered="1"/>
  <pageMargins left="0.39370078740157483" right="0.39370078740157483" top="0.82677165354330717" bottom="1.1023622047244095" header="0.51181102362204722" footer="0.51181102362204722"/>
  <pageSetup paperSize="9" scale="86" orientation="portrait" horizontalDpi="300" verticalDpi="300" r:id="rId1"/>
  <headerFooter alignWithMargins="0">
    <oddHeader>&amp;C&amp;"Arial CE,Tučné"&amp;14 Rozpočet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E013C1-E495-4A6A-90FE-5E11C1A73E49}">
  <sheetPr>
    <tabColor rgb="FF00B0F0"/>
    <pageSetUpPr fitToPage="1"/>
  </sheetPr>
  <dimension ref="A1:J55"/>
  <sheetViews>
    <sheetView zoomScaleNormal="100" zoomScaleSheetLayoutView="93" workbookViewId="0">
      <selection sqref="A1:H1"/>
    </sheetView>
  </sheetViews>
  <sheetFormatPr defaultRowHeight="12.75"/>
  <cols>
    <col min="1" max="1" width="5.7109375" style="310" customWidth="1"/>
    <col min="2" max="2" width="60.7109375" style="310" customWidth="1"/>
    <col min="3" max="3" width="7.7109375" style="309" customWidth="1"/>
    <col min="4" max="4" width="8.7109375" style="309" customWidth="1"/>
    <col min="5" max="5" width="13.7109375" style="418" customWidth="1"/>
    <col min="6" max="6" width="15.7109375" style="380" customWidth="1"/>
    <col min="7" max="7" width="13.7109375" style="418" customWidth="1"/>
    <col min="8" max="8" width="15.7109375" style="380" customWidth="1"/>
    <col min="9" max="9" width="2.7109375" style="380" customWidth="1"/>
    <col min="10" max="256" width="9.140625" style="309"/>
    <col min="257" max="257" width="5.7109375" style="309" customWidth="1"/>
    <col min="258" max="258" width="60.7109375" style="309" customWidth="1"/>
    <col min="259" max="259" width="7.7109375" style="309" customWidth="1"/>
    <col min="260" max="260" width="8.7109375" style="309" customWidth="1"/>
    <col min="261" max="261" width="13.7109375" style="309" customWidth="1"/>
    <col min="262" max="262" width="15.7109375" style="309" customWidth="1"/>
    <col min="263" max="263" width="13.7109375" style="309" customWidth="1"/>
    <col min="264" max="264" width="15.7109375" style="309" customWidth="1"/>
    <col min="265" max="265" width="2.7109375" style="309" customWidth="1"/>
    <col min="266" max="512" width="9.140625" style="309"/>
    <col min="513" max="513" width="5.7109375" style="309" customWidth="1"/>
    <col min="514" max="514" width="60.7109375" style="309" customWidth="1"/>
    <col min="515" max="515" width="7.7109375" style="309" customWidth="1"/>
    <col min="516" max="516" width="8.7109375" style="309" customWidth="1"/>
    <col min="517" max="517" width="13.7109375" style="309" customWidth="1"/>
    <col min="518" max="518" width="15.7109375" style="309" customWidth="1"/>
    <col min="519" max="519" width="13.7109375" style="309" customWidth="1"/>
    <col min="520" max="520" width="15.7109375" style="309" customWidth="1"/>
    <col min="521" max="521" width="2.7109375" style="309" customWidth="1"/>
    <col min="522" max="768" width="9.140625" style="309"/>
    <col min="769" max="769" width="5.7109375" style="309" customWidth="1"/>
    <col min="770" max="770" width="60.7109375" style="309" customWidth="1"/>
    <col min="771" max="771" width="7.7109375" style="309" customWidth="1"/>
    <col min="772" max="772" width="8.7109375" style="309" customWidth="1"/>
    <col min="773" max="773" width="13.7109375" style="309" customWidth="1"/>
    <col min="774" max="774" width="15.7109375" style="309" customWidth="1"/>
    <col min="775" max="775" width="13.7109375" style="309" customWidth="1"/>
    <col min="776" max="776" width="15.7109375" style="309" customWidth="1"/>
    <col min="777" max="777" width="2.7109375" style="309" customWidth="1"/>
    <col min="778" max="1024" width="9.140625" style="309"/>
    <col min="1025" max="1025" width="5.7109375" style="309" customWidth="1"/>
    <col min="1026" max="1026" width="60.7109375" style="309" customWidth="1"/>
    <col min="1027" max="1027" width="7.7109375" style="309" customWidth="1"/>
    <col min="1028" max="1028" width="8.7109375" style="309" customWidth="1"/>
    <col min="1029" max="1029" width="13.7109375" style="309" customWidth="1"/>
    <col min="1030" max="1030" width="15.7109375" style="309" customWidth="1"/>
    <col min="1031" max="1031" width="13.7109375" style="309" customWidth="1"/>
    <col min="1032" max="1032" width="15.7109375" style="309" customWidth="1"/>
    <col min="1033" max="1033" width="2.7109375" style="309" customWidth="1"/>
    <col min="1034" max="1280" width="9.140625" style="309"/>
    <col min="1281" max="1281" width="5.7109375" style="309" customWidth="1"/>
    <col min="1282" max="1282" width="60.7109375" style="309" customWidth="1"/>
    <col min="1283" max="1283" width="7.7109375" style="309" customWidth="1"/>
    <col min="1284" max="1284" width="8.7109375" style="309" customWidth="1"/>
    <col min="1285" max="1285" width="13.7109375" style="309" customWidth="1"/>
    <col min="1286" max="1286" width="15.7109375" style="309" customWidth="1"/>
    <col min="1287" max="1287" width="13.7109375" style="309" customWidth="1"/>
    <col min="1288" max="1288" width="15.7109375" style="309" customWidth="1"/>
    <col min="1289" max="1289" width="2.7109375" style="309" customWidth="1"/>
    <col min="1290" max="1536" width="9.140625" style="309"/>
    <col min="1537" max="1537" width="5.7109375" style="309" customWidth="1"/>
    <col min="1538" max="1538" width="60.7109375" style="309" customWidth="1"/>
    <col min="1539" max="1539" width="7.7109375" style="309" customWidth="1"/>
    <col min="1540" max="1540" width="8.7109375" style="309" customWidth="1"/>
    <col min="1541" max="1541" width="13.7109375" style="309" customWidth="1"/>
    <col min="1542" max="1542" width="15.7109375" style="309" customWidth="1"/>
    <col min="1543" max="1543" width="13.7109375" style="309" customWidth="1"/>
    <col min="1544" max="1544" width="15.7109375" style="309" customWidth="1"/>
    <col min="1545" max="1545" width="2.7109375" style="309" customWidth="1"/>
    <col min="1546" max="1792" width="9.140625" style="309"/>
    <col min="1793" max="1793" width="5.7109375" style="309" customWidth="1"/>
    <col min="1794" max="1794" width="60.7109375" style="309" customWidth="1"/>
    <col min="1795" max="1795" width="7.7109375" style="309" customWidth="1"/>
    <col min="1796" max="1796" width="8.7109375" style="309" customWidth="1"/>
    <col min="1797" max="1797" width="13.7109375" style="309" customWidth="1"/>
    <col min="1798" max="1798" width="15.7109375" style="309" customWidth="1"/>
    <col min="1799" max="1799" width="13.7109375" style="309" customWidth="1"/>
    <col min="1800" max="1800" width="15.7109375" style="309" customWidth="1"/>
    <col min="1801" max="1801" width="2.7109375" style="309" customWidth="1"/>
    <col min="1802" max="2048" width="9.140625" style="309"/>
    <col min="2049" max="2049" width="5.7109375" style="309" customWidth="1"/>
    <col min="2050" max="2050" width="60.7109375" style="309" customWidth="1"/>
    <col min="2051" max="2051" width="7.7109375" style="309" customWidth="1"/>
    <col min="2052" max="2052" width="8.7109375" style="309" customWidth="1"/>
    <col min="2053" max="2053" width="13.7109375" style="309" customWidth="1"/>
    <col min="2054" max="2054" width="15.7109375" style="309" customWidth="1"/>
    <col min="2055" max="2055" width="13.7109375" style="309" customWidth="1"/>
    <col min="2056" max="2056" width="15.7109375" style="309" customWidth="1"/>
    <col min="2057" max="2057" width="2.7109375" style="309" customWidth="1"/>
    <col min="2058" max="2304" width="9.140625" style="309"/>
    <col min="2305" max="2305" width="5.7109375" style="309" customWidth="1"/>
    <col min="2306" max="2306" width="60.7109375" style="309" customWidth="1"/>
    <col min="2307" max="2307" width="7.7109375" style="309" customWidth="1"/>
    <col min="2308" max="2308" width="8.7109375" style="309" customWidth="1"/>
    <col min="2309" max="2309" width="13.7109375" style="309" customWidth="1"/>
    <col min="2310" max="2310" width="15.7109375" style="309" customWidth="1"/>
    <col min="2311" max="2311" width="13.7109375" style="309" customWidth="1"/>
    <col min="2312" max="2312" width="15.7109375" style="309" customWidth="1"/>
    <col min="2313" max="2313" width="2.7109375" style="309" customWidth="1"/>
    <col min="2314" max="2560" width="9.140625" style="309"/>
    <col min="2561" max="2561" width="5.7109375" style="309" customWidth="1"/>
    <col min="2562" max="2562" width="60.7109375" style="309" customWidth="1"/>
    <col min="2563" max="2563" width="7.7109375" style="309" customWidth="1"/>
    <col min="2564" max="2564" width="8.7109375" style="309" customWidth="1"/>
    <col min="2565" max="2565" width="13.7109375" style="309" customWidth="1"/>
    <col min="2566" max="2566" width="15.7109375" style="309" customWidth="1"/>
    <col min="2567" max="2567" width="13.7109375" style="309" customWidth="1"/>
    <col min="2568" max="2568" width="15.7109375" style="309" customWidth="1"/>
    <col min="2569" max="2569" width="2.7109375" style="309" customWidth="1"/>
    <col min="2570" max="2816" width="9.140625" style="309"/>
    <col min="2817" max="2817" width="5.7109375" style="309" customWidth="1"/>
    <col min="2818" max="2818" width="60.7109375" style="309" customWidth="1"/>
    <col min="2819" max="2819" width="7.7109375" style="309" customWidth="1"/>
    <col min="2820" max="2820" width="8.7109375" style="309" customWidth="1"/>
    <col min="2821" max="2821" width="13.7109375" style="309" customWidth="1"/>
    <col min="2822" max="2822" width="15.7109375" style="309" customWidth="1"/>
    <col min="2823" max="2823" width="13.7109375" style="309" customWidth="1"/>
    <col min="2824" max="2824" width="15.7109375" style="309" customWidth="1"/>
    <col min="2825" max="2825" width="2.7109375" style="309" customWidth="1"/>
    <col min="2826" max="3072" width="9.140625" style="309"/>
    <col min="3073" max="3073" width="5.7109375" style="309" customWidth="1"/>
    <col min="3074" max="3074" width="60.7109375" style="309" customWidth="1"/>
    <col min="3075" max="3075" width="7.7109375" style="309" customWidth="1"/>
    <col min="3076" max="3076" width="8.7109375" style="309" customWidth="1"/>
    <col min="3077" max="3077" width="13.7109375" style="309" customWidth="1"/>
    <col min="3078" max="3078" width="15.7109375" style="309" customWidth="1"/>
    <col min="3079" max="3079" width="13.7109375" style="309" customWidth="1"/>
    <col min="3080" max="3080" width="15.7109375" style="309" customWidth="1"/>
    <col min="3081" max="3081" width="2.7109375" style="309" customWidth="1"/>
    <col min="3082" max="3328" width="9.140625" style="309"/>
    <col min="3329" max="3329" width="5.7109375" style="309" customWidth="1"/>
    <col min="3330" max="3330" width="60.7109375" style="309" customWidth="1"/>
    <col min="3331" max="3331" width="7.7109375" style="309" customWidth="1"/>
    <col min="3332" max="3332" width="8.7109375" style="309" customWidth="1"/>
    <col min="3333" max="3333" width="13.7109375" style="309" customWidth="1"/>
    <col min="3334" max="3334" width="15.7109375" style="309" customWidth="1"/>
    <col min="3335" max="3335" width="13.7109375" style="309" customWidth="1"/>
    <col min="3336" max="3336" width="15.7109375" style="309" customWidth="1"/>
    <col min="3337" max="3337" width="2.7109375" style="309" customWidth="1"/>
    <col min="3338" max="3584" width="9.140625" style="309"/>
    <col min="3585" max="3585" width="5.7109375" style="309" customWidth="1"/>
    <col min="3586" max="3586" width="60.7109375" style="309" customWidth="1"/>
    <col min="3587" max="3587" width="7.7109375" style="309" customWidth="1"/>
    <col min="3588" max="3588" width="8.7109375" style="309" customWidth="1"/>
    <col min="3589" max="3589" width="13.7109375" style="309" customWidth="1"/>
    <col min="3590" max="3590" width="15.7109375" style="309" customWidth="1"/>
    <col min="3591" max="3591" width="13.7109375" style="309" customWidth="1"/>
    <col min="3592" max="3592" width="15.7109375" style="309" customWidth="1"/>
    <col min="3593" max="3593" width="2.7109375" style="309" customWidth="1"/>
    <col min="3594" max="3840" width="9.140625" style="309"/>
    <col min="3841" max="3841" width="5.7109375" style="309" customWidth="1"/>
    <col min="3842" max="3842" width="60.7109375" style="309" customWidth="1"/>
    <col min="3843" max="3843" width="7.7109375" style="309" customWidth="1"/>
    <col min="3844" max="3844" width="8.7109375" style="309" customWidth="1"/>
    <col min="3845" max="3845" width="13.7109375" style="309" customWidth="1"/>
    <col min="3846" max="3846" width="15.7109375" style="309" customWidth="1"/>
    <col min="3847" max="3847" width="13.7109375" style="309" customWidth="1"/>
    <col min="3848" max="3848" width="15.7109375" style="309" customWidth="1"/>
    <col min="3849" max="3849" width="2.7109375" style="309" customWidth="1"/>
    <col min="3850" max="4096" width="9.140625" style="309"/>
    <col min="4097" max="4097" width="5.7109375" style="309" customWidth="1"/>
    <col min="4098" max="4098" width="60.7109375" style="309" customWidth="1"/>
    <col min="4099" max="4099" width="7.7109375" style="309" customWidth="1"/>
    <col min="4100" max="4100" width="8.7109375" style="309" customWidth="1"/>
    <col min="4101" max="4101" width="13.7109375" style="309" customWidth="1"/>
    <col min="4102" max="4102" width="15.7109375" style="309" customWidth="1"/>
    <col min="4103" max="4103" width="13.7109375" style="309" customWidth="1"/>
    <col min="4104" max="4104" width="15.7109375" style="309" customWidth="1"/>
    <col min="4105" max="4105" width="2.7109375" style="309" customWidth="1"/>
    <col min="4106" max="4352" width="9.140625" style="309"/>
    <col min="4353" max="4353" width="5.7109375" style="309" customWidth="1"/>
    <col min="4354" max="4354" width="60.7109375" style="309" customWidth="1"/>
    <col min="4355" max="4355" width="7.7109375" style="309" customWidth="1"/>
    <col min="4356" max="4356" width="8.7109375" style="309" customWidth="1"/>
    <col min="4357" max="4357" width="13.7109375" style="309" customWidth="1"/>
    <col min="4358" max="4358" width="15.7109375" style="309" customWidth="1"/>
    <col min="4359" max="4359" width="13.7109375" style="309" customWidth="1"/>
    <col min="4360" max="4360" width="15.7109375" style="309" customWidth="1"/>
    <col min="4361" max="4361" width="2.7109375" style="309" customWidth="1"/>
    <col min="4362" max="4608" width="9.140625" style="309"/>
    <col min="4609" max="4609" width="5.7109375" style="309" customWidth="1"/>
    <col min="4610" max="4610" width="60.7109375" style="309" customWidth="1"/>
    <col min="4611" max="4611" width="7.7109375" style="309" customWidth="1"/>
    <col min="4612" max="4612" width="8.7109375" style="309" customWidth="1"/>
    <col min="4613" max="4613" width="13.7109375" style="309" customWidth="1"/>
    <col min="4614" max="4614" width="15.7109375" style="309" customWidth="1"/>
    <col min="4615" max="4615" width="13.7109375" style="309" customWidth="1"/>
    <col min="4616" max="4616" width="15.7109375" style="309" customWidth="1"/>
    <col min="4617" max="4617" width="2.7109375" style="309" customWidth="1"/>
    <col min="4618" max="4864" width="9.140625" style="309"/>
    <col min="4865" max="4865" width="5.7109375" style="309" customWidth="1"/>
    <col min="4866" max="4866" width="60.7109375" style="309" customWidth="1"/>
    <col min="4867" max="4867" width="7.7109375" style="309" customWidth="1"/>
    <col min="4868" max="4868" width="8.7109375" style="309" customWidth="1"/>
    <col min="4869" max="4869" width="13.7109375" style="309" customWidth="1"/>
    <col min="4870" max="4870" width="15.7109375" style="309" customWidth="1"/>
    <col min="4871" max="4871" width="13.7109375" style="309" customWidth="1"/>
    <col min="4872" max="4872" width="15.7109375" style="309" customWidth="1"/>
    <col min="4873" max="4873" width="2.7109375" style="309" customWidth="1"/>
    <col min="4874" max="5120" width="9.140625" style="309"/>
    <col min="5121" max="5121" width="5.7109375" style="309" customWidth="1"/>
    <col min="5122" max="5122" width="60.7109375" style="309" customWidth="1"/>
    <col min="5123" max="5123" width="7.7109375" style="309" customWidth="1"/>
    <col min="5124" max="5124" width="8.7109375" style="309" customWidth="1"/>
    <col min="5125" max="5125" width="13.7109375" style="309" customWidth="1"/>
    <col min="5126" max="5126" width="15.7109375" style="309" customWidth="1"/>
    <col min="5127" max="5127" width="13.7109375" style="309" customWidth="1"/>
    <col min="5128" max="5128" width="15.7109375" style="309" customWidth="1"/>
    <col min="5129" max="5129" width="2.7109375" style="309" customWidth="1"/>
    <col min="5130" max="5376" width="9.140625" style="309"/>
    <col min="5377" max="5377" width="5.7109375" style="309" customWidth="1"/>
    <col min="5378" max="5378" width="60.7109375" style="309" customWidth="1"/>
    <col min="5379" max="5379" width="7.7109375" style="309" customWidth="1"/>
    <col min="5380" max="5380" width="8.7109375" style="309" customWidth="1"/>
    <col min="5381" max="5381" width="13.7109375" style="309" customWidth="1"/>
    <col min="5382" max="5382" width="15.7109375" style="309" customWidth="1"/>
    <col min="5383" max="5383" width="13.7109375" style="309" customWidth="1"/>
    <col min="5384" max="5384" width="15.7109375" style="309" customWidth="1"/>
    <col min="5385" max="5385" width="2.7109375" style="309" customWidth="1"/>
    <col min="5386" max="5632" width="9.140625" style="309"/>
    <col min="5633" max="5633" width="5.7109375" style="309" customWidth="1"/>
    <col min="5634" max="5634" width="60.7109375" style="309" customWidth="1"/>
    <col min="5635" max="5635" width="7.7109375" style="309" customWidth="1"/>
    <col min="5636" max="5636" width="8.7109375" style="309" customWidth="1"/>
    <col min="5637" max="5637" width="13.7109375" style="309" customWidth="1"/>
    <col min="5638" max="5638" width="15.7109375" style="309" customWidth="1"/>
    <col min="5639" max="5639" width="13.7109375" style="309" customWidth="1"/>
    <col min="5640" max="5640" width="15.7109375" style="309" customWidth="1"/>
    <col min="5641" max="5641" width="2.7109375" style="309" customWidth="1"/>
    <col min="5642" max="5888" width="9.140625" style="309"/>
    <col min="5889" max="5889" width="5.7109375" style="309" customWidth="1"/>
    <col min="5890" max="5890" width="60.7109375" style="309" customWidth="1"/>
    <col min="5891" max="5891" width="7.7109375" style="309" customWidth="1"/>
    <col min="5892" max="5892" width="8.7109375" style="309" customWidth="1"/>
    <col min="5893" max="5893" width="13.7109375" style="309" customWidth="1"/>
    <col min="5894" max="5894" width="15.7109375" style="309" customWidth="1"/>
    <col min="5895" max="5895" width="13.7109375" style="309" customWidth="1"/>
    <col min="5896" max="5896" width="15.7109375" style="309" customWidth="1"/>
    <col min="5897" max="5897" width="2.7109375" style="309" customWidth="1"/>
    <col min="5898" max="6144" width="9.140625" style="309"/>
    <col min="6145" max="6145" width="5.7109375" style="309" customWidth="1"/>
    <col min="6146" max="6146" width="60.7109375" style="309" customWidth="1"/>
    <col min="6147" max="6147" width="7.7109375" style="309" customWidth="1"/>
    <col min="6148" max="6148" width="8.7109375" style="309" customWidth="1"/>
    <col min="6149" max="6149" width="13.7109375" style="309" customWidth="1"/>
    <col min="6150" max="6150" width="15.7109375" style="309" customWidth="1"/>
    <col min="6151" max="6151" width="13.7109375" style="309" customWidth="1"/>
    <col min="6152" max="6152" width="15.7109375" style="309" customWidth="1"/>
    <col min="6153" max="6153" width="2.7109375" style="309" customWidth="1"/>
    <col min="6154" max="6400" width="9.140625" style="309"/>
    <col min="6401" max="6401" width="5.7109375" style="309" customWidth="1"/>
    <col min="6402" max="6402" width="60.7109375" style="309" customWidth="1"/>
    <col min="6403" max="6403" width="7.7109375" style="309" customWidth="1"/>
    <col min="6404" max="6404" width="8.7109375" style="309" customWidth="1"/>
    <col min="6405" max="6405" width="13.7109375" style="309" customWidth="1"/>
    <col min="6406" max="6406" width="15.7109375" style="309" customWidth="1"/>
    <col min="6407" max="6407" width="13.7109375" style="309" customWidth="1"/>
    <col min="6408" max="6408" width="15.7109375" style="309" customWidth="1"/>
    <col min="6409" max="6409" width="2.7109375" style="309" customWidth="1"/>
    <col min="6410" max="6656" width="9.140625" style="309"/>
    <col min="6657" max="6657" width="5.7109375" style="309" customWidth="1"/>
    <col min="6658" max="6658" width="60.7109375" style="309" customWidth="1"/>
    <col min="6659" max="6659" width="7.7109375" style="309" customWidth="1"/>
    <col min="6660" max="6660" width="8.7109375" style="309" customWidth="1"/>
    <col min="6661" max="6661" width="13.7109375" style="309" customWidth="1"/>
    <col min="6662" max="6662" width="15.7109375" style="309" customWidth="1"/>
    <col min="6663" max="6663" width="13.7109375" style="309" customWidth="1"/>
    <col min="6664" max="6664" width="15.7109375" style="309" customWidth="1"/>
    <col min="6665" max="6665" width="2.7109375" style="309" customWidth="1"/>
    <col min="6666" max="6912" width="9.140625" style="309"/>
    <col min="6913" max="6913" width="5.7109375" style="309" customWidth="1"/>
    <col min="6914" max="6914" width="60.7109375" style="309" customWidth="1"/>
    <col min="6915" max="6915" width="7.7109375" style="309" customWidth="1"/>
    <col min="6916" max="6916" width="8.7109375" style="309" customWidth="1"/>
    <col min="6917" max="6917" width="13.7109375" style="309" customWidth="1"/>
    <col min="6918" max="6918" width="15.7109375" style="309" customWidth="1"/>
    <col min="6919" max="6919" width="13.7109375" style="309" customWidth="1"/>
    <col min="6920" max="6920" width="15.7109375" style="309" customWidth="1"/>
    <col min="6921" max="6921" width="2.7109375" style="309" customWidth="1"/>
    <col min="6922" max="7168" width="9.140625" style="309"/>
    <col min="7169" max="7169" width="5.7109375" style="309" customWidth="1"/>
    <col min="7170" max="7170" width="60.7109375" style="309" customWidth="1"/>
    <col min="7171" max="7171" width="7.7109375" style="309" customWidth="1"/>
    <col min="7172" max="7172" width="8.7109375" style="309" customWidth="1"/>
    <col min="7173" max="7173" width="13.7109375" style="309" customWidth="1"/>
    <col min="7174" max="7174" width="15.7109375" style="309" customWidth="1"/>
    <col min="7175" max="7175" width="13.7109375" style="309" customWidth="1"/>
    <col min="7176" max="7176" width="15.7109375" style="309" customWidth="1"/>
    <col min="7177" max="7177" width="2.7109375" style="309" customWidth="1"/>
    <col min="7178" max="7424" width="9.140625" style="309"/>
    <col min="7425" max="7425" width="5.7109375" style="309" customWidth="1"/>
    <col min="7426" max="7426" width="60.7109375" style="309" customWidth="1"/>
    <col min="7427" max="7427" width="7.7109375" style="309" customWidth="1"/>
    <col min="7428" max="7428" width="8.7109375" style="309" customWidth="1"/>
    <col min="7429" max="7429" width="13.7109375" style="309" customWidth="1"/>
    <col min="7430" max="7430" width="15.7109375" style="309" customWidth="1"/>
    <col min="7431" max="7431" width="13.7109375" style="309" customWidth="1"/>
    <col min="7432" max="7432" width="15.7109375" style="309" customWidth="1"/>
    <col min="7433" max="7433" width="2.7109375" style="309" customWidth="1"/>
    <col min="7434" max="7680" width="9.140625" style="309"/>
    <col min="7681" max="7681" width="5.7109375" style="309" customWidth="1"/>
    <col min="7682" max="7682" width="60.7109375" style="309" customWidth="1"/>
    <col min="7683" max="7683" width="7.7109375" style="309" customWidth="1"/>
    <col min="7684" max="7684" width="8.7109375" style="309" customWidth="1"/>
    <col min="7685" max="7685" width="13.7109375" style="309" customWidth="1"/>
    <col min="7686" max="7686" width="15.7109375" style="309" customWidth="1"/>
    <col min="7687" max="7687" width="13.7109375" style="309" customWidth="1"/>
    <col min="7688" max="7688" width="15.7109375" style="309" customWidth="1"/>
    <col min="7689" max="7689" width="2.7109375" style="309" customWidth="1"/>
    <col min="7690" max="7936" width="9.140625" style="309"/>
    <col min="7937" max="7937" width="5.7109375" style="309" customWidth="1"/>
    <col min="7938" max="7938" width="60.7109375" style="309" customWidth="1"/>
    <col min="7939" max="7939" width="7.7109375" style="309" customWidth="1"/>
    <col min="7940" max="7940" width="8.7109375" style="309" customWidth="1"/>
    <col min="7941" max="7941" width="13.7109375" style="309" customWidth="1"/>
    <col min="7942" max="7942" width="15.7109375" style="309" customWidth="1"/>
    <col min="7943" max="7943" width="13.7109375" style="309" customWidth="1"/>
    <col min="7944" max="7944" width="15.7109375" style="309" customWidth="1"/>
    <col min="7945" max="7945" width="2.7109375" style="309" customWidth="1"/>
    <col min="7946" max="8192" width="9.140625" style="309"/>
    <col min="8193" max="8193" width="5.7109375" style="309" customWidth="1"/>
    <col min="8194" max="8194" width="60.7109375" style="309" customWidth="1"/>
    <col min="8195" max="8195" width="7.7109375" style="309" customWidth="1"/>
    <col min="8196" max="8196" width="8.7109375" style="309" customWidth="1"/>
    <col min="8197" max="8197" width="13.7109375" style="309" customWidth="1"/>
    <col min="8198" max="8198" width="15.7109375" style="309" customWidth="1"/>
    <col min="8199" max="8199" width="13.7109375" style="309" customWidth="1"/>
    <col min="8200" max="8200" width="15.7109375" style="309" customWidth="1"/>
    <col min="8201" max="8201" width="2.7109375" style="309" customWidth="1"/>
    <col min="8202" max="8448" width="9.140625" style="309"/>
    <col min="8449" max="8449" width="5.7109375" style="309" customWidth="1"/>
    <col min="8450" max="8450" width="60.7109375" style="309" customWidth="1"/>
    <col min="8451" max="8451" width="7.7109375" style="309" customWidth="1"/>
    <col min="8452" max="8452" width="8.7109375" style="309" customWidth="1"/>
    <col min="8453" max="8453" width="13.7109375" style="309" customWidth="1"/>
    <col min="8454" max="8454" width="15.7109375" style="309" customWidth="1"/>
    <col min="8455" max="8455" width="13.7109375" style="309" customWidth="1"/>
    <col min="8456" max="8456" width="15.7109375" style="309" customWidth="1"/>
    <col min="8457" max="8457" width="2.7109375" style="309" customWidth="1"/>
    <col min="8458" max="8704" width="9.140625" style="309"/>
    <col min="8705" max="8705" width="5.7109375" style="309" customWidth="1"/>
    <col min="8706" max="8706" width="60.7109375" style="309" customWidth="1"/>
    <col min="8707" max="8707" width="7.7109375" style="309" customWidth="1"/>
    <col min="8708" max="8708" width="8.7109375" style="309" customWidth="1"/>
    <col min="8709" max="8709" width="13.7109375" style="309" customWidth="1"/>
    <col min="8710" max="8710" width="15.7109375" style="309" customWidth="1"/>
    <col min="8711" max="8711" width="13.7109375" style="309" customWidth="1"/>
    <col min="8712" max="8712" width="15.7109375" style="309" customWidth="1"/>
    <col min="8713" max="8713" width="2.7109375" style="309" customWidth="1"/>
    <col min="8714" max="8960" width="9.140625" style="309"/>
    <col min="8961" max="8961" width="5.7109375" style="309" customWidth="1"/>
    <col min="8962" max="8962" width="60.7109375" style="309" customWidth="1"/>
    <col min="8963" max="8963" width="7.7109375" style="309" customWidth="1"/>
    <col min="8964" max="8964" width="8.7109375" style="309" customWidth="1"/>
    <col min="8965" max="8965" width="13.7109375" style="309" customWidth="1"/>
    <col min="8966" max="8966" width="15.7109375" style="309" customWidth="1"/>
    <col min="8967" max="8967" width="13.7109375" style="309" customWidth="1"/>
    <col min="8968" max="8968" width="15.7109375" style="309" customWidth="1"/>
    <col min="8969" max="8969" width="2.7109375" style="309" customWidth="1"/>
    <col min="8970" max="9216" width="9.140625" style="309"/>
    <col min="9217" max="9217" width="5.7109375" style="309" customWidth="1"/>
    <col min="9218" max="9218" width="60.7109375" style="309" customWidth="1"/>
    <col min="9219" max="9219" width="7.7109375" style="309" customWidth="1"/>
    <col min="9220" max="9220" width="8.7109375" style="309" customWidth="1"/>
    <col min="9221" max="9221" width="13.7109375" style="309" customWidth="1"/>
    <col min="9222" max="9222" width="15.7109375" style="309" customWidth="1"/>
    <col min="9223" max="9223" width="13.7109375" style="309" customWidth="1"/>
    <col min="9224" max="9224" width="15.7109375" style="309" customWidth="1"/>
    <col min="9225" max="9225" width="2.7109375" style="309" customWidth="1"/>
    <col min="9226" max="9472" width="9.140625" style="309"/>
    <col min="9473" max="9473" width="5.7109375" style="309" customWidth="1"/>
    <col min="9474" max="9474" width="60.7109375" style="309" customWidth="1"/>
    <col min="9475" max="9475" width="7.7109375" style="309" customWidth="1"/>
    <col min="9476" max="9476" width="8.7109375" style="309" customWidth="1"/>
    <col min="9477" max="9477" width="13.7109375" style="309" customWidth="1"/>
    <col min="9478" max="9478" width="15.7109375" style="309" customWidth="1"/>
    <col min="9479" max="9479" width="13.7109375" style="309" customWidth="1"/>
    <col min="9480" max="9480" width="15.7109375" style="309" customWidth="1"/>
    <col min="9481" max="9481" width="2.7109375" style="309" customWidth="1"/>
    <col min="9482" max="9728" width="9.140625" style="309"/>
    <col min="9729" max="9729" width="5.7109375" style="309" customWidth="1"/>
    <col min="9730" max="9730" width="60.7109375" style="309" customWidth="1"/>
    <col min="9731" max="9731" width="7.7109375" style="309" customWidth="1"/>
    <col min="9732" max="9732" width="8.7109375" style="309" customWidth="1"/>
    <col min="9733" max="9733" width="13.7109375" style="309" customWidth="1"/>
    <col min="9734" max="9734" width="15.7109375" style="309" customWidth="1"/>
    <col min="9735" max="9735" width="13.7109375" style="309" customWidth="1"/>
    <col min="9736" max="9736" width="15.7109375" style="309" customWidth="1"/>
    <col min="9737" max="9737" width="2.7109375" style="309" customWidth="1"/>
    <col min="9738" max="9984" width="9.140625" style="309"/>
    <col min="9985" max="9985" width="5.7109375" style="309" customWidth="1"/>
    <col min="9986" max="9986" width="60.7109375" style="309" customWidth="1"/>
    <col min="9987" max="9987" width="7.7109375" style="309" customWidth="1"/>
    <col min="9988" max="9988" width="8.7109375" style="309" customWidth="1"/>
    <col min="9989" max="9989" width="13.7109375" style="309" customWidth="1"/>
    <col min="9990" max="9990" width="15.7109375" style="309" customWidth="1"/>
    <col min="9991" max="9991" width="13.7109375" style="309" customWidth="1"/>
    <col min="9992" max="9992" width="15.7109375" style="309" customWidth="1"/>
    <col min="9993" max="9993" width="2.7109375" style="309" customWidth="1"/>
    <col min="9994" max="10240" width="9.140625" style="309"/>
    <col min="10241" max="10241" width="5.7109375" style="309" customWidth="1"/>
    <col min="10242" max="10242" width="60.7109375" style="309" customWidth="1"/>
    <col min="10243" max="10243" width="7.7109375" style="309" customWidth="1"/>
    <col min="10244" max="10244" width="8.7109375" style="309" customWidth="1"/>
    <col min="10245" max="10245" width="13.7109375" style="309" customWidth="1"/>
    <col min="10246" max="10246" width="15.7109375" style="309" customWidth="1"/>
    <col min="10247" max="10247" width="13.7109375" style="309" customWidth="1"/>
    <col min="10248" max="10248" width="15.7109375" style="309" customWidth="1"/>
    <col min="10249" max="10249" width="2.7109375" style="309" customWidth="1"/>
    <col min="10250" max="10496" width="9.140625" style="309"/>
    <col min="10497" max="10497" width="5.7109375" style="309" customWidth="1"/>
    <col min="10498" max="10498" width="60.7109375" style="309" customWidth="1"/>
    <col min="10499" max="10499" width="7.7109375" style="309" customWidth="1"/>
    <col min="10500" max="10500" width="8.7109375" style="309" customWidth="1"/>
    <col min="10501" max="10501" width="13.7109375" style="309" customWidth="1"/>
    <col min="10502" max="10502" width="15.7109375" style="309" customWidth="1"/>
    <col min="10503" max="10503" width="13.7109375" style="309" customWidth="1"/>
    <col min="10504" max="10504" width="15.7109375" style="309" customWidth="1"/>
    <col min="10505" max="10505" width="2.7109375" style="309" customWidth="1"/>
    <col min="10506" max="10752" width="9.140625" style="309"/>
    <col min="10753" max="10753" width="5.7109375" style="309" customWidth="1"/>
    <col min="10754" max="10754" width="60.7109375" style="309" customWidth="1"/>
    <col min="10755" max="10755" width="7.7109375" style="309" customWidth="1"/>
    <col min="10756" max="10756" width="8.7109375" style="309" customWidth="1"/>
    <col min="10757" max="10757" width="13.7109375" style="309" customWidth="1"/>
    <col min="10758" max="10758" width="15.7109375" style="309" customWidth="1"/>
    <col min="10759" max="10759" width="13.7109375" style="309" customWidth="1"/>
    <col min="10760" max="10760" width="15.7109375" style="309" customWidth="1"/>
    <col min="10761" max="10761" width="2.7109375" style="309" customWidth="1"/>
    <col min="10762" max="11008" width="9.140625" style="309"/>
    <col min="11009" max="11009" width="5.7109375" style="309" customWidth="1"/>
    <col min="11010" max="11010" width="60.7109375" style="309" customWidth="1"/>
    <col min="11011" max="11011" width="7.7109375" style="309" customWidth="1"/>
    <col min="11012" max="11012" width="8.7109375" style="309" customWidth="1"/>
    <col min="11013" max="11013" width="13.7109375" style="309" customWidth="1"/>
    <col min="11014" max="11014" width="15.7109375" style="309" customWidth="1"/>
    <col min="11015" max="11015" width="13.7109375" style="309" customWidth="1"/>
    <col min="11016" max="11016" width="15.7109375" style="309" customWidth="1"/>
    <col min="11017" max="11017" width="2.7109375" style="309" customWidth="1"/>
    <col min="11018" max="11264" width="9.140625" style="309"/>
    <col min="11265" max="11265" width="5.7109375" style="309" customWidth="1"/>
    <col min="11266" max="11266" width="60.7109375" style="309" customWidth="1"/>
    <col min="11267" max="11267" width="7.7109375" style="309" customWidth="1"/>
    <col min="11268" max="11268" width="8.7109375" style="309" customWidth="1"/>
    <col min="11269" max="11269" width="13.7109375" style="309" customWidth="1"/>
    <col min="11270" max="11270" width="15.7109375" style="309" customWidth="1"/>
    <col min="11271" max="11271" width="13.7109375" style="309" customWidth="1"/>
    <col min="11272" max="11272" width="15.7109375" style="309" customWidth="1"/>
    <col min="11273" max="11273" width="2.7109375" style="309" customWidth="1"/>
    <col min="11274" max="11520" width="9.140625" style="309"/>
    <col min="11521" max="11521" width="5.7109375" style="309" customWidth="1"/>
    <col min="11522" max="11522" width="60.7109375" style="309" customWidth="1"/>
    <col min="11523" max="11523" width="7.7109375" style="309" customWidth="1"/>
    <col min="11524" max="11524" width="8.7109375" style="309" customWidth="1"/>
    <col min="11525" max="11525" width="13.7109375" style="309" customWidth="1"/>
    <col min="11526" max="11526" width="15.7109375" style="309" customWidth="1"/>
    <col min="11527" max="11527" width="13.7109375" style="309" customWidth="1"/>
    <col min="11528" max="11528" width="15.7109375" style="309" customWidth="1"/>
    <col min="11529" max="11529" width="2.7109375" style="309" customWidth="1"/>
    <col min="11530" max="11776" width="9.140625" style="309"/>
    <col min="11777" max="11777" width="5.7109375" style="309" customWidth="1"/>
    <col min="11778" max="11778" width="60.7109375" style="309" customWidth="1"/>
    <col min="11779" max="11779" width="7.7109375" style="309" customWidth="1"/>
    <col min="11780" max="11780" width="8.7109375" style="309" customWidth="1"/>
    <col min="11781" max="11781" width="13.7109375" style="309" customWidth="1"/>
    <col min="11782" max="11782" width="15.7109375" style="309" customWidth="1"/>
    <col min="11783" max="11783" width="13.7109375" style="309" customWidth="1"/>
    <col min="11784" max="11784" width="15.7109375" style="309" customWidth="1"/>
    <col min="11785" max="11785" width="2.7109375" style="309" customWidth="1"/>
    <col min="11786" max="12032" width="9.140625" style="309"/>
    <col min="12033" max="12033" width="5.7109375" style="309" customWidth="1"/>
    <col min="12034" max="12034" width="60.7109375" style="309" customWidth="1"/>
    <col min="12035" max="12035" width="7.7109375" style="309" customWidth="1"/>
    <col min="12036" max="12036" width="8.7109375" style="309" customWidth="1"/>
    <col min="12037" max="12037" width="13.7109375" style="309" customWidth="1"/>
    <col min="12038" max="12038" width="15.7109375" style="309" customWidth="1"/>
    <col min="12039" max="12039" width="13.7109375" style="309" customWidth="1"/>
    <col min="12040" max="12040" width="15.7109375" style="309" customWidth="1"/>
    <col min="12041" max="12041" width="2.7109375" style="309" customWidth="1"/>
    <col min="12042" max="12288" width="9.140625" style="309"/>
    <col min="12289" max="12289" width="5.7109375" style="309" customWidth="1"/>
    <col min="12290" max="12290" width="60.7109375" style="309" customWidth="1"/>
    <col min="12291" max="12291" width="7.7109375" style="309" customWidth="1"/>
    <col min="12292" max="12292" width="8.7109375" style="309" customWidth="1"/>
    <col min="12293" max="12293" width="13.7109375" style="309" customWidth="1"/>
    <col min="12294" max="12294" width="15.7109375" style="309" customWidth="1"/>
    <col min="12295" max="12295" width="13.7109375" style="309" customWidth="1"/>
    <col min="12296" max="12296" width="15.7109375" style="309" customWidth="1"/>
    <col min="12297" max="12297" width="2.7109375" style="309" customWidth="1"/>
    <col min="12298" max="12544" width="9.140625" style="309"/>
    <col min="12545" max="12545" width="5.7109375" style="309" customWidth="1"/>
    <col min="12546" max="12546" width="60.7109375" style="309" customWidth="1"/>
    <col min="12547" max="12547" width="7.7109375" style="309" customWidth="1"/>
    <col min="12548" max="12548" width="8.7109375" style="309" customWidth="1"/>
    <col min="12549" max="12549" width="13.7109375" style="309" customWidth="1"/>
    <col min="12550" max="12550" width="15.7109375" style="309" customWidth="1"/>
    <col min="12551" max="12551" width="13.7109375" style="309" customWidth="1"/>
    <col min="12552" max="12552" width="15.7109375" style="309" customWidth="1"/>
    <col min="12553" max="12553" width="2.7109375" style="309" customWidth="1"/>
    <col min="12554" max="12800" width="9.140625" style="309"/>
    <col min="12801" max="12801" width="5.7109375" style="309" customWidth="1"/>
    <col min="12802" max="12802" width="60.7109375" style="309" customWidth="1"/>
    <col min="12803" max="12803" width="7.7109375" style="309" customWidth="1"/>
    <col min="12804" max="12804" width="8.7109375" style="309" customWidth="1"/>
    <col min="12805" max="12805" width="13.7109375" style="309" customWidth="1"/>
    <col min="12806" max="12806" width="15.7109375" style="309" customWidth="1"/>
    <col min="12807" max="12807" width="13.7109375" style="309" customWidth="1"/>
    <col min="12808" max="12808" width="15.7109375" style="309" customWidth="1"/>
    <col min="12809" max="12809" width="2.7109375" style="309" customWidth="1"/>
    <col min="12810" max="13056" width="9.140625" style="309"/>
    <col min="13057" max="13057" width="5.7109375" style="309" customWidth="1"/>
    <col min="13058" max="13058" width="60.7109375" style="309" customWidth="1"/>
    <col min="13059" max="13059" width="7.7109375" style="309" customWidth="1"/>
    <col min="13060" max="13060" width="8.7109375" style="309" customWidth="1"/>
    <col min="13061" max="13061" width="13.7109375" style="309" customWidth="1"/>
    <col min="13062" max="13062" width="15.7109375" style="309" customWidth="1"/>
    <col min="13063" max="13063" width="13.7109375" style="309" customWidth="1"/>
    <col min="13064" max="13064" width="15.7109375" style="309" customWidth="1"/>
    <col min="13065" max="13065" width="2.7109375" style="309" customWidth="1"/>
    <col min="13066" max="13312" width="9.140625" style="309"/>
    <col min="13313" max="13313" width="5.7109375" style="309" customWidth="1"/>
    <col min="13314" max="13314" width="60.7109375" style="309" customWidth="1"/>
    <col min="13315" max="13315" width="7.7109375" style="309" customWidth="1"/>
    <col min="13316" max="13316" width="8.7109375" style="309" customWidth="1"/>
    <col min="13317" max="13317" width="13.7109375" style="309" customWidth="1"/>
    <col min="13318" max="13318" width="15.7109375" style="309" customWidth="1"/>
    <col min="13319" max="13319" width="13.7109375" style="309" customWidth="1"/>
    <col min="13320" max="13320" width="15.7109375" style="309" customWidth="1"/>
    <col min="13321" max="13321" width="2.7109375" style="309" customWidth="1"/>
    <col min="13322" max="13568" width="9.140625" style="309"/>
    <col min="13569" max="13569" width="5.7109375" style="309" customWidth="1"/>
    <col min="13570" max="13570" width="60.7109375" style="309" customWidth="1"/>
    <col min="13571" max="13571" width="7.7109375" style="309" customWidth="1"/>
    <col min="13572" max="13572" width="8.7109375" style="309" customWidth="1"/>
    <col min="13573" max="13573" width="13.7109375" style="309" customWidth="1"/>
    <col min="13574" max="13574" width="15.7109375" style="309" customWidth="1"/>
    <col min="13575" max="13575" width="13.7109375" style="309" customWidth="1"/>
    <col min="13576" max="13576" width="15.7109375" style="309" customWidth="1"/>
    <col min="13577" max="13577" width="2.7109375" style="309" customWidth="1"/>
    <col min="13578" max="13824" width="9.140625" style="309"/>
    <col min="13825" max="13825" width="5.7109375" style="309" customWidth="1"/>
    <col min="13826" max="13826" width="60.7109375" style="309" customWidth="1"/>
    <col min="13827" max="13827" width="7.7109375" style="309" customWidth="1"/>
    <col min="13828" max="13828" width="8.7109375" style="309" customWidth="1"/>
    <col min="13829" max="13829" width="13.7109375" style="309" customWidth="1"/>
    <col min="13830" max="13830" width="15.7109375" style="309" customWidth="1"/>
    <col min="13831" max="13831" width="13.7109375" style="309" customWidth="1"/>
    <col min="13832" max="13832" width="15.7109375" style="309" customWidth="1"/>
    <col min="13833" max="13833" width="2.7109375" style="309" customWidth="1"/>
    <col min="13834" max="14080" width="9.140625" style="309"/>
    <col min="14081" max="14081" width="5.7109375" style="309" customWidth="1"/>
    <col min="14082" max="14082" width="60.7109375" style="309" customWidth="1"/>
    <col min="14083" max="14083" width="7.7109375" style="309" customWidth="1"/>
    <col min="14084" max="14084" width="8.7109375" style="309" customWidth="1"/>
    <col min="14085" max="14085" width="13.7109375" style="309" customWidth="1"/>
    <col min="14086" max="14086" width="15.7109375" style="309" customWidth="1"/>
    <col min="14087" max="14087" width="13.7109375" style="309" customWidth="1"/>
    <col min="14088" max="14088" width="15.7109375" style="309" customWidth="1"/>
    <col min="14089" max="14089" width="2.7109375" style="309" customWidth="1"/>
    <col min="14090" max="14336" width="9.140625" style="309"/>
    <col min="14337" max="14337" width="5.7109375" style="309" customWidth="1"/>
    <col min="14338" max="14338" width="60.7109375" style="309" customWidth="1"/>
    <col min="14339" max="14339" width="7.7109375" style="309" customWidth="1"/>
    <col min="14340" max="14340" width="8.7109375" style="309" customWidth="1"/>
    <col min="14341" max="14341" width="13.7109375" style="309" customWidth="1"/>
    <col min="14342" max="14342" width="15.7109375" style="309" customWidth="1"/>
    <col min="14343" max="14343" width="13.7109375" style="309" customWidth="1"/>
    <col min="14344" max="14344" width="15.7109375" style="309" customWidth="1"/>
    <col min="14345" max="14345" width="2.7109375" style="309" customWidth="1"/>
    <col min="14346" max="14592" width="9.140625" style="309"/>
    <col min="14593" max="14593" width="5.7109375" style="309" customWidth="1"/>
    <col min="14594" max="14594" width="60.7109375" style="309" customWidth="1"/>
    <col min="14595" max="14595" width="7.7109375" style="309" customWidth="1"/>
    <col min="14596" max="14596" width="8.7109375" style="309" customWidth="1"/>
    <col min="14597" max="14597" width="13.7109375" style="309" customWidth="1"/>
    <col min="14598" max="14598" width="15.7109375" style="309" customWidth="1"/>
    <col min="14599" max="14599" width="13.7109375" style="309" customWidth="1"/>
    <col min="14600" max="14600" width="15.7109375" style="309" customWidth="1"/>
    <col min="14601" max="14601" width="2.7109375" style="309" customWidth="1"/>
    <col min="14602" max="14848" width="9.140625" style="309"/>
    <col min="14849" max="14849" width="5.7109375" style="309" customWidth="1"/>
    <col min="14850" max="14850" width="60.7109375" style="309" customWidth="1"/>
    <col min="14851" max="14851" width="7.7109375" style="309" customWidth="1"/>
    <col min="14852" max="14852" width="8.7109375" style="309" customWidth="1"/>
    <col min="14853" max="14853" width="13.7109375" style="309" customWidth="1"/>
    <col min="14854" max="14854" width="15.7109375" style="309" customWidth="1"/>
    <col min="14855" max="14855" width="13.7109375" style="309" customWidth="1"/>
    <col min="14856" max="14856" width="15.7109375" style="309" customWidth="1"/>
    <col min="14857" max="14857" width="2.7109375" style="309" customWidth="1"/>
    <col min="14858" max="15104" width="9.140625" style="309"/>
    <col min="15105" max="15105" width="5.7109375" style="309" customWidth="1"/>
    <col min="15106" max="15106" width="60.7109375" style="309" customWidth="1"/>
    <col min="15107" max="15107" width="7.7109375" style="309" customWidth="1"/>
    <col min="15108" max="15108" width="8.7109375" style="309" customWidth="1"/>
    <col min="15109" max="15109" width="13.7109375" style="309" customWidth="1"/>
    <col min="15110" max="15110" width="15.7109375" style="309" customWidth="1"/>
    <col min="15111" max="15111" width="13.7109375" style="309" customWidth="1"/>
    <col min="15112" max="15112" width="15.7109375" style="309" customWidth="1"/>
    <col min="15113" max="15113" width="2.7109375" style="309" customWidth="1"/>
    <col min="15114" max="15360" width="9.140625" style="309"/>
    <col min="15361" max="15361" width="5.7109375" style="309" customWidth="1"/>
    <col min="15362" max="15362" width="60.7109375" style="309" customWidth="1"/>
    <col min="15363" max="15363" width="7.7109375" style="309" customWidth="1"/>
    <col min="15364" max="15364" width="8.7109375" style="309" customWidth="1"/>
    <col min="15365" max="15365" width="13.7109375" style="309" customWidth="1"/>
    <col min="15366" max="15366" width="15.7109375" style="309" customWidth="1"/>
    <col min="15367" max="15367" width="13.7109375" style="309" customWidth="1"/>
    <col min="15368" max="15368" width="15.7109375" style="309" customWidth="1"/>
    <col min="15369" max="15369" width="2.7109375" style="309" customWidth="1"/>
    <col min="15370" max="15616" width="9.140625" style="309"/>
    <col min="15617" max="15617" width="5.7109375" style="309" customWidth="1"/>
    <col min="15618" max="15618" width="60.7109375" style="309" customWidth="1"/>
    <col min="15619" max="15619" width="7.7109375" style="309" customWidth="1"/>
    <col min="15620" max="15620" width="8.7109375" style="309" customWidth="1"/>
    <col min="15621" max="15621" width="13.7109375" style="309" customWidth="1"/>
    <col min="15622" max="15622" width="15.7109375" style="309" customWidth="1"/>
    <col min="15623" max="15623" width="13.7109375" style="309" customWidth="1"/>
    <col min="15624" max="15624" width="15.7109375" style="309" customWidth="1"/>
    <col min="15625" max="15625" width="2.7109375" style="309" customWidth="1"/>
    <col min="15626" max="15872" width="9.140625" style="309"/>
    <col min="15873" max="15873" width="5.7109375" style="309" customWidth="1"/>
    <col min="15874" max="15874" width="60.7109375" style="309" customWidth="1"/>
    <col min="15875" max="15875" width="7.7109375" style="309" customWidth="1"/>
    <col min="15876" max="15876" width="8.7109375" style="309" customWidth="1"/>
    <col min="15877" max="15877" width="13.7109375" style="309" customWidth="1"/>
    <col min="15878" max="15878" width="15.7109375" style="309" customWidth="1"/>
    <col min="15879" max="15879" width="13.7109375" style="309" customWidth="1"/>
    <col min="15880" max="15880" width="15.7109375" style="309" customWidth="1"/>
    <col min="15881" max="15881" width="2.7109375" style="309" customWidth="1"/>
    <col min="15882" max="16128" width="9.140625" style="309"/>
    <col min="16129" max="16129" width="5.7109375" style="309" customWidth="1"/>
    <col min="16130" max="16130" width="60.7109375" style="309" customWidth="1"/>
    <col min="16131" max="16131" width="7.7109375" style="309" customWidth="1"/>
    <col min="16132" max="16132" width="8.7109375" style="309" customWidth="1"/>
    <col min="16133" max="16133" width="13.7109375" style="309" customWidth="1"/>
    <col min="16134" max="16134" width="15.7109375" style="309" customWidth="1"/>
    <col min="16135" max="16135" width="13.7109375" style="309" customWidth="1"/>
    <col min="16136" max="16136" width="15.7109375" style="309" customWidth="1"/>
    <col min="16137" max="16137" width="2.7109375" style="309" customWidth="1"/>
    <col min="16138" max="16384" width="9.140625" style="309"/>
  </cols>
  <sheetData>
    <row r="1" spans="1:10" s="295" customFormat="1" ht="21" thickBot="1">
      <c r="A1" s="954" t="s">
        <v>494</v>
      </c>
      <c r="B1" s="955"/>
      <c r="C1" s="955"/>
      <c r="D1" s="955"/>
      <c r="E1" s="955"/>
      <c r="F1" s="955"/>
      <c r="G1" s="955"/>
      <c r="H1" s="956"/>
      <c r="I1" s="293"/>
      <c r="J1" s="294"/>
    </row>
    <row r="2" spans="1:10" s="295" customFormat="1" ht="39.950000000000003" customHeight="1" thickBot="1">
      <c r="A2" s="954" t="s">
        <v>479</v>
      </c>
      <c r="B2" s="955"/>
      <c r="C2" s="955"/>
      <c r="D2" s="955"/>
      <c r="E2" s="955"/>
      <c r="F2" s="955"/>
      <c r="G2" s="955"/>
      <c r="H2" s="956"/>
      <c r="I2" s="293"/>
      <c r="J2" s="294"/>
    </row>
    <row r="3" spans="1:10" s="295" customFormat="1" ht="21" thickBot="1">
      <c r="A3" s="292"/>
      <c r="B3" s="296"/>
      <c r="C3" s="297"/>
      <c r="D3" s="297"/>
      <c r="E3" s="298"/>
      <c r="F3" s="299"/>
      <c r="G3" s="298"/>
      <c r="H3" s="300"/>
      <c r="I3" s="301"/>
      <c r="J3" s="294"/>
    </row>
    <row r="4" spans="1:10" s="310" customFormat="1" ht="25.5">
      <c r="A4" s="302" t="s">
        <v>495</v>
      </c>
      <c r="B4" s="303" t="s">
        <v>496</v>
      </c>
      <c r="C4" s="304" t="s">
        <v>497</v>
      </c>
      <c r="D4" s="304" t="s">
        <v>498</v>
      </c>
      <c r="E4" s="305" t="s">
        <v>499</v>
      </c>
      <c r="F4" s="306" t="s">
        <v>483</v>
      </c>
      <c r="G4" s="305" t="s">
        <v>500</v>
      </c>
      <c r="H4" s="307" t="s">
        <v>501</v>
      </c>
      <c r="I4" s="308"/>
      <c r="J4" s="309"/>
    </row>
    <row r="5" spans="1:10" s="310" customFormat="1" ht="13.5" thickBot="1">
      <c r="A5" s="311"/>
      <c r="B5" s="312"/>
      <c r="C5" s="313"/>
      <c r="D5" s="313"/>
      <c r="E5" s="314" t="s">
        <v>57</v>
      </c>
      <c r="F5" s="315" t="s">
        <v>57</v>
      </c>
      <c r="G5" s="314" t="s">
        <v>57</v>
      </c>
      <c r="H5" s="316" t="s">
        <v>57</v>
      </c>
      <c r="I5" s="308"/>
      <c r="J5" s="309"/>
    </row>
    <row r="6" spans="1:10" s="310" customFormat="1">
      <c r="A6" s="317"/>
      <c r="B6" s="318"/>
      <c r="C6" s="319"/>
      <c r="D6" s="319"/>
      <c r="E6" s="320"/>
      <c r="F6" s="321"/>
      <c r="G6" s="320"/>
      <c r="H6" s="322"/>
      <c r="I6" s="308"/>
      <c r="J6" s="309"/>
    </row>
    <row r="7" spans="1:10" s="310" customFormat="1">
      <c r="A7" s="323"/>
      <c r="B7" s="324" t="s">
        <v>482</v>
      </c>
      <c r="C7" s="325"/>
      <c r="D7" s="325"/>
      <c r="E7" s="326"/>
      <c r="F7" s="327"/>
      <c r="G7" s="326"/>
      <c r="H7" s="328"/>
      <c r="I7" s="329"/>
      <c r="J7" s="309"/>
    </row>
    <row r="8" spans="1:10" s="310" customFormat="1">
      <c r="A8" s="330"/>
      <c r="B8" s="331" t="s">
        <v>502</v>
      </c>
      <c r="C8" s="332"/>
      <c r="D8" s="333"/>
      <c r="E8" s="334">
        <v>0</v>
      </c>
      <c r="F8" s="335">
        <v>0</v>
      </c>
      <c r="G8" s="334">
        <v>0</v>
      </c>
      <c r="H8" s="336">
        <v>0</v>
      </c>
      <c r="I8" s="337"/>
      <c r="J8" s="309"/>
    </row>
    <row r="9" spans="1:10" s="310" customFormat="1" ht="51">
      <c r="A9" s="338">
        <v>1</v>
      </c>
      <c r="B9" s="339" t="s">
        <v>503</v>
      </c>
      <c r="C9" s="340">
        <v>10</v>
      </c>
      <c r="D9" s="333" t="s">
        <v>504</v>
      </c>
      <c r="E9" s="341">
        <v>0</v>
      </c>
      <c r="F9" s="335">
        <f t="shared" ref="F9:F49" si="0">PRODUCT(C9,E9)</f>
        <v>0</v>
      </c>
      <c r="G9" s="342">
        <v>0</v>
      </c>
      <c r="H9" s="336">
        <f t="shared" ref="H9:H49" si="1">PRODUCT(C9,G9)</f>
        <v>0</v>
      </c>
      <c r="I9" s="337"/>
      <c r="J9" s="309"/>
    </row>
    <row r="10" spans="1:10" s="350" customFormat="1">
      <c r="A10" s="343"/>
      <c r="B10" s="344" t="s">
        <v>505</v>
      </c>
      <c r="C10" s="345"/>
      <c r="D10" s="346"/>
      <c r="E10" s="347"/>
      <c r="F10" s="335">
        <f t="shared" si="0"/>
        <v>0</v>
      </c>
      <c r="G10" s="347"/>
      <c r="H10" s="336">
        <f t="shared" si="1"/>
        <v>0</v>
      </c>
      <c r="I10" s="348"/>
      <c r="J10" s="349"/>
    </row>
    <row r="11" spans="1:10" s="310" customFormat="1">
      <c r="A11" s="338">
        <v>2</v>
      </c>
      <c r="B11" s="339" t="s">
        <v>506</v>
      </c>
      <c r="C11" s="340">
        <v>1</v>
      </c>
      <c r="D11" s="333" t="s">
        <v>292</v>
      </c>
      <c r="E11" s="342">
        <v>0</v>
      </c>
      <c r="F11" s="335">
        <f t="shared" si="0"/>
        <v>0</v>
      </c>
      <c r="G11" s="342">
        <v>0</v>
      </c>
      <c r="H11" s="336">
        <f t="shared" si="1"/>
        <v>0</v>
      </c>
      <c r="I11" s="337"/>
      <c r="J11" s="309"/>
    </row>
    <row r="12" spans="1:10" s="350" customFormat="1">
      <c r="A12" s="343"/>
      <c r="B12" s="344" t="s">
        <v>507</v>
      </c>
      <c r="C12" s="345"/>
      <c r="D12" s="346"/>
      <c r="E12" s="347"/>
      <c r="F12" s="335">
        <f t="shared" si="0"/>
        <v>0</v>
      </c>
      <c r="G12" s="347"/>
      <c r="H12" s="336">
        <f t="shared" si="1"/>
        <v>0</v>
      </c>
      <c r="I12" s="348"/>
      <c r="J12" s="349"/>
    </row>
    <row r="13" spans="1:10" s="310" customFormat="1">
      <c r="A13" s="338">
        <v>3</v>
      </c>
      <c r="B13" s="339" t="s">
        <v>508</v>
      </c>
      <c r="C13" s="340">
        <v>1</v>
      </c>
      <c r="D13" s="333" t="s">
        <v>292</v>
      </c>
      <c r="E13" s="342">
        <v>0</v>
      </c>
      <c r="F13" s="335">
        <f t="shared" si="0"/>
        <v>0</v>
      </c>
      <c r="G13" s="342">
        <v>0</v>
      </c>
      <c r="H13" s="336">
        <f t="shared" si="1"/>
        <v>0</v>
      </c>
      <c r="I13" s="337"/>
      <c r="J13" s="309"/>
    </row>
    <row r="14" spans="1:10" s="350" customFormat="1">
      <c r="A14" s="343"/>
      <c r="B14" s="344" t="s">
        <v>507</v>
      </c>
      <c r="C14" s="345"/>
      <c r="D14" s="346"/>
      <c r="E14" s="347"/>
      <c r="F14" s="335">
        <f t="shared" si="0"/>
        <v>0</v>
      </c>
      <c r="G14" s="347"/>
      <c r="H14" s="336">
        <f t="shared" si="1"/>
        <v>0</v>
      </c>
      <c r="I14" s="348"/>
      <c r="J14" s="349"/>
    </row>
    <row r="15" spans="1:10" s="310" customFormat="1">
      <c r="A15" s="338">
        <v>4</v>
      </c>
      <c r="B15" s="339" t="s">
        <v>509</v>
      </c>
      <c r="C15" s="340">
        <v>2</v>
      </c>
      <c r="D15" s="333" t="s">
        <v>292</v>
      </c>
      <c r="E15" s="342">
        <v>0</v>
      </c>
      <c r="F15" s="335">
        <f t="shared" si="0"/>
        <v>0</v>
      </c>
      <c r="G15" s="342">
        <v>0</v>
      </c>
      <c r="H15" s="336">
        <f t="shared" si="1"/>
        <v>0</v>
      </c>
      <c r="I15" s="337"/>
      <c r="J15" s="309"/>
    </row>
    <row r="16" spans="1:10" s="350" customFormat="1">
      <c r="A16" s="343"/>
      <c r="B16" s="344" t="s">
        <v>510</v>
      </c>
      <c r="C16" s="345"/>
      <c r="D16" s="346"/>
      <c r="E16" s="347"/>
      <c r="F16" s="335">
        <f t="shared" si="0"/>
        <v>0</v>
      </c>
      <c r="G16" s="347"/>
      <c r="H16" s="336">
        <f t="shared" si="1"/>
        <v>0</v>
      </c>
      <c r="I16" s="348"/>
      <c r="J16" s="349"/>
    </row>
    <row r="17" spans="1:10" s="310" customFormat="1">
      <c r="A17" s="338">
        <v>5</v>
      </c>
      <c r="B17" s="339" t="s">
        <v>511</v>
      </c>
      <c r="C17" s="340">
        <v>1</v>
      </c>
      <c r="D17" s="333" t="s">
        <v>292</v>
      </c>
      <c r="E17" s="342">
        <v>0</v>
      </c>
      <c r="F17" s="335">
        <f t="shared" si="0"/>
        <v>0</v>
      </c>
      <c r="G17" s="342">
        <v>0</v>
      </c>
      <c r="H17" s="336">
        <f t="shared" si="1"/>
        <v>0</v>
      </c>
      <c r="I17" s="337"/>
      <c r="J17" s="309"/>
    </row>
    <row r="18" spans="1:10" s="350" customFormat="1">
      <c r="A18" s="343"/>
      <c r="B18" s="344" t="s">
        <v>507</v>
      </c>
      <c r="C18" s="345"/>
      <c r="D18" s="346"/>
      <c r="E18" s="347"/>
      <c r="F18" s="335">
        <f t="shared" si="0"/>
        <v>0</v>
      </c>
      <c r="G18" s="347"/>
      <c r="H18" s="336">
        <f t="shared" si="1"/>
        <v>0</v>
      </c>
      <c r="I18" s="348"/>
      <c r="J18" s="349"/>
    </row>
    <row r="19" spans="1:10" s="310" customFormat="1">
      <c r="A19" s="338">
        <v>6</v>
      </c>
      <c r="B19" s="339" t="s">
        <v>512</v>
      </c>
      <c r="C19" s="340">
        <v>1</v>
      </c>
      <c r="D19" s="333" t="s">
        <v>292</v>
      </c>
      <c r="E19" s="342">
        <v>0</v>
      </c>
      <c r="F19" s="335">
        <f t="shared" si="0"/>
        <v>0</v>
      </c>
      <c r="G19" s="342">
        <v>0</v>
      </c>
      <c r="H19" s="336">
        <f t="shared" si="1"/>
        <v>0</v>
      </c>
      <c r="I19" s="337"/>
      <c r="J19" s="309"/>
    </row>
    <row r="20" spans="1:10" s="310" customFormat="1">
      <c r="A20" s="343"/>
      <c r="B20" s="344" t="s">
        <v>507</v>
      </c>
      <c r="C20" s="340"/>
      <c r="D20" s="333"/>
      <c r="E20" s="347"/>
      <c r="F20" s="335">
        <f t="shared" si="0"/>
        <v>0</v>
      </c>
      <c r="G20" s="347"/>
      <c r="H20" s="336">
        <f t="shared" si="1"/>
        <v>0</v>
      </c>
      <c r="I20" s="337"/>
      <c r="J20" s="309"/>
    </row>
    <row r="21" spans="1:10" s="310" customFormat="1">
      <c r="A21" s="338">
        <v>7</v>
      </c>
      <c r="B21" s="339" t="s">
        <v>513</v>
      </c>
      <c r="C21" s="340">
        <v>1</v>
      </c>
      <c r="D21" s="333" t="s">
        <v>292</v>
      </c>
      <c r="E21" s="342">
        <v>0</v>
      </c>
      <c r="F21" s="335">
        <f t="shared" si="0"/>
        <v>0</v>
      </c>
      <c r="G21" s="342">
        <v>0</v>
      </c>
      <c r="H21" s="336">
        <f t="shared" si="1"/>
        <v>0</v>
      </c>
      <c r="I21" s="337"/>
      <c r="J21" s="309"/>
    </row>
    <row r="22" spans="1:10" s="350" customFormat="1" ht="15" customHeight="1">
      <c r="A22" s="343"/>
      <c r="B22" s="344" t="s">
        <v>507</v>
      </c>
      <c r="C22" s="345"/>
      <c r="D22" s="346"/>
      <c r="E22" s="347"/>
      <c r="F22" s="335">
        <f t="shared" si="0"/>
        <v>0</v>
      </c>
      <c r="G22" s="347"/>
      <c r="H22" s="336">
        <f t="shared" si="1"/>
        <v>0</v>
      </c>
      <c r="I22" s="348"/>
      <c r="J22" s="349"/>
    </row>
    <row r="23" spans="1:10" s="310" customFormat="1">
      <c r="A23" s="338">
        <v>8</v>
      </c>
      <c r="B23" s="339" t="s">
        <v>514</v>
      </c>
      <c r="C23" s="340">
        <v>23</v>
      </c>
      <c r="D23" s="333" t="s">
        <v>292</v>
      </c>
      <c r="E23" s="342">
        <v>0</v>
      </c>
      <c r="F23" s="335">
        <f t="shared" si="0"/>
        <v>0</v>
      </c>
      <c r="G23" s="342">
        <v>0</v>
      </c>
      <c r="H23" s="336">
        <f t="shared" si="1"/>
        <v>0</v>
      </c>
      <c r="I23" s="337"/>
      <c r="J23" s="309"/>
    </row>
    <row r="24" spans="1:10" s="350" customFormat="1">
      <c r="A24" s="343"/>
      <c r="B24" s="344" t="s">
        <v>515</v>
      </c>
      <c r="C24" s="345"/>
      <c r="D24" s="346"/>
      <c r="E24" s="347"/>
      <c r="F24" s="335">
        <f t="shared" si="0"/>
        <v>0</v>
      </c>
      <c r="G24" s="347"/>
      <c r="H24" s="336">
        <f t="shared" si="1"/>
        <v>0</v>
      </c>
      <c r="I24" s="348"/>
      <c r="J24" s="349"/>
    </row>
    <row r="25" spans="1:10" s="310" customFormat="1">
      <c r="A25" s="338">
        <v>9</v>
      </c>
      <c r="B25" s="339" t="s">
        <v>516</v>
      </c>
      <c r="C25" s="340">
        <v>3</v>
      </c>
      <c r="D25" s="333" t="s">
        <v>292</v>
      </c>
      <c r="E25" s="342">
        <v>0</v>
      </c>
      <c r="F25" s="335">
        <f t="shared" si="0"/>
        <v>0</v>
      </c>
      <c r="G25" s="342">
        <v>0</v>
      </c>
      <c r="H25" s="336">
        <f t="shared" si="1"/>
        <v>0</v>
      </c>
      <c r="I25" s="337"/>
      <c r="J25" s="309"/>
    </row>
    <row r="26" spans="1:10" s="350" customFormat="1">
      <c r="A26" s="343"/>
      <c r="B26" s="344" t="s">
        <v>517</v>
      </c>
      <c r="C26" s="345"/>
      <c r="D26" s="346"/>
      <c r="E26" s="347"/>
      <c r="F26" s="335">
        <f t="shared" si="0"/>
        <v>0</v>
      </c>
      <c r="G26" s="347"/>
      <c r="H26" s="336">
        <f t="shared" si="1"/>
        <v>0</v>
      </c>
      <c r="I26" s="348"/>
      <c r="J26" s="349"/>
    </row>
    <row r="27" spans="1:10" s="310" customFormat="1" ht="25.5">
      <c r="A27" s="338">
        <v>10</v>
      </c>
      <c r="B27" s="339" t="s">
        <v>518</v>
      </c>
      <c r="C27" s="340">
        <v>10</v>
      </c>
      <c r="D27" s="333" t="s">
        <v>292</v>
      </c>
      <c r="E27" s="342">
        <v>0</v>
      </c>
      <c r="F27" s="335">
        <f t="shared" si="0"/>
        <v>0</v>
      </c>
      <c r="G27" s="342">
        <v>0</v>
      </c>
      <c r="H27" s="336">
        <f t="shared" si="1"/>
        <v>0</v>
      </c>
      <c r="I27" s="337"/>
      <c r="J27" s="309"/>
    </row>
    <row r="28" spans="1:10" s="350" customFormat="1">
      <c r="A28" s="343"/>
      <c r="B28" s="344" t="s">
        <v>519</v>
      </c>
      <c r="C28" s="345"/>
      <c r="D28" s="346"/>
      <c r="E28" s="347"/>
      <c r="F28" s="335">
        <f t="shared" si="0"/>
        <v>0</v>
      </c>
      <c r="G28" s="347"/>
      <c r="H28" s="336">
        <f t="shared" si="1"/>
        <v>0</v>
      </c>
      <c r="I28" s="348"/>
      <c r="J28" s="349"/>
    </row>
    <row r="29" spans="1:10" s="310" customFormat="1">
      <c r="A29" s="338">
        <v>11</v>
      </c>
      <c r="B29" s="339" t="s">
        <v>520</v>
      </c>
      <c r="C29" s="340">
        <v>10</v>
      </c>
      <c r="D29" s="333" t="s">
        <v>292</v>
      </c>
      <c r="E29" s="342">
        <v>0</v>
      </c>
      <c r="F29" s="335">
        <f>PRODUCT(C29,E29)</f>
        <v>0</v>
      </c>
      <c r="G29" s="342">
        <v>0</v>
      </c>
      <c r="H29" s="336">
        <f>PRODUCT(C29,G29)</f>
        <v>0</v>
      </c>
      <c r="I29" s="337"/>
      <c r="J29" s="309"/>
    </row>
    <row r="30" spans="1:10" s="350" customFormat="1" ht="24">
      <c r="A30" s="343"/>
      <c r="B30" s="344" t="s">
        <v>521</v>
      </c>
      <c r="C30" s="345"/>
      <c r="D30" s="346"/>
      <c r="E30" s="347"/>
      <c r="F30" s="335">
        <f>PRODUCT(C30,E30)</f>
        <v>0</v>
      </c>
      <c r="G30" s="347"/>
      <c r="H30" s="336">
        <f>PRODUCT(C30,G30)</f>
        <v>0</v>
      </c>
      <c r="I30" s="348"/>
      <c r="J30" s="349"/>
    </row>
    <row r="31" spans="1:10" s="310" customFormat="1" ht="25.5">
      <c r="A31" s="338">
        <v>12</v>
      </c>
      <c r="B31" s="339" t="s">
        <v>522</v>
      </c>
      <c r="C31" s="340">
        <v>1</v>
      </c>
      <c r="D31" s="333" t="s">
        <v>523</v>
      </c>
      <c r="E31" s="342">
        <v>0</v>
      </c>
      <c r="F31" s="335">
        <f t="shared" si="0"/>
        <v>0</v>
      </c>
      <c r="G31" s="342">
        <v>0</v>
      </c>
      <c r="H31" s="336">
        <f t="shared" si="1"/>
        <v>0</v>
      </c>
      <c r="I31" s="337"/>
      <c r="J31" s="309"/>
    </row>
    <row r="32" spans="1:10" s="350" customFormat="1">
      <c r="A32" s="343"/>
      <c r="B32" s="344" t="s">
        <v>507</v>
      </c>
      <c r="C32" s="345"/>
      <c r="D32" s="346"/>
      <c r="E32" s="347"/>
      <c r="F32" s="335">
        <f t="shared" si="0"/>
        <v>0</v>
      </c>
      <c r="G32" s="347"/>
      <c r="H32" s="336">
        <f t="shared" si="1"/>
        <v>0</v>
      </c>
      <c r="I32" s="348"/>
      <c r="J32" s="349"/>
    </row>
    <row r="33" spans="1:10" s="310" customFormat="1" ht="25.5">
      <c r="A33" s="338">
        <v>13</v>
      </c>
      <c r="B33" s="339" t="s">
        <v>524</v>
      </c>
      <c r="C33" s="340">
        <v>10</v>
      </c>
      <c r="D33" s="333" t="s">
        <v>504</v>
      </c>
      <c r="E33" s="342">
        <v>0</v>
      </c>
      <c r="F33" s="335">
        <f t="shared" si="0"/>
        <v>0</v>
      </c>
      <c r="G33" s="342">
        <v>0</v>
      </c>
      <c r="H33" s="336">
        <f t="shared" si="1"/>
        <v>0</v>
      </c>
      <c r="I33" s="337"/>
      <c r="J33" s="309"/>
    </row>
    <row r="34" spans="1:10" s="350" customFormat="1">
      <c r="A34" s="343"/>
      <c r="B34" s="344" t="s">
        <v>519</v>
      </c>
      <c r="C34" s="345"/>
      <c r="D34" s="346"/>
      <c r="E34" s="347"/>
      <c r="F34" s="335">
        <f t="shared" si="0"/>
        <v>0</v>
      </c>
      <c r="G34" s="347"/>
      <c r="H34" s="336">
        <f t="shared" si="1"/>
        <v>0</v>
      </c>
      <c r="I34" s="348"/>
      <c r="J34" s="349"/>
    </row>
    <row r="35" spans="1:10">
      <c r="A35" s="351"/>
      <c r="B35" s="352" t="s">
        <v>525</v>
      </c>
      <c r="C35" s="333"/>
      <c r="D35" s="353"/>
      <c r="E35" s="334">
        <v>0</v>
      </c>
      <c r="F35" s="335">
        <f t="shared" si="0"/>
        <v>0</v>
      </c>
      <c r="G35" s="334">
        <v>0</v>
      </c>
      <c r="H35" s="336">
        <f t="shared" si="1"/>
        <v>0</v>
      </c>
      <c r="I35" s="337"/>
    </row>
    <row r="36" spans="1:10">
      <c r="A36" s="351">
        <v>14</v>
      </c>
      <c r="B36" s="354" t="s">
        <v>526</v>
      </c>
      <c r="C36" s="355">
        <v>1120</v>
      </c>
      <c r="D36" s="356" t="s">
        <v>132</v>
      </c>
      <c r="E36" s="357">
        <v>0</v>
      </c>
      <c r="F36" s="335">
        <f t="shared" si="0"/>
        <v>0</v>
      </c>
      <c r="G36" s="357">
        <v>0</v>
      </c>
      <c r="H36" s="336">
        <f t="shared" si="1"/>
        <v>0</v>
      </c>
      <c r="I36" s="337"/>
    </row>
    <row r="37" spans="1:10" s="349" customFormat="1">
      <c r="A37" s="358"/>
      <c r="B37" s="344" t="s">
        <v>527</v>
      </c>
      <c r="C37" s="359"/>
      <c r="D37" s="360"/>
      <c r="E37" s="361"/>
      <c r="F37" s="335">
        <f t="shared" si="0"/>
        <v>0</v>
      </c>
      <c r="G37" s="361"/>
      <c r="H37" s="336">
        <f t="shared" si="1"/>
        <v>0</v>
      </c>
      <c r="I37" s="348"/>
    </row>
    <row r="38" spans="1:10">
      <c r="A38" s="351">
        <v>15</v>
      </c>
      <c r="B38" s="354" t="s">
        <v>528</v>
      </c>
      <c r="C38" s="355">
        <v>200</v>
      </c>
      <c r="D38" s="356" t="s">
        <v>132</v>
      </c>
      <c r="E38" s="357">
        <v>0</v>
      </c>
      <c r="F38" s="362">
        <f>E38*C38</f>
        <v>0</v>
      </c>
      <c r="G38" s="357">
        <v>0</v>
      </c>
      <c r="H38" s="363">
        <f>G38*C38</f>
        <v>0</v>
      </c>
      <c r="I38" s="337"/>
    </row>
    <row r="39" spans="1:10" s="349" customFormat="1">
      <c r="A39" s="358"/>
      <c r="B39" s="344" t="s">
        <v>529</v>
      </c>
      <c r="C39" s="359"/>
      <c r="D39" s="360"/>
      <c r="E39" s="361"/>
      <c r="F39" s="362">
        <f>E39*C39</f>
        <v>0</v>
      </c>
      <c r="G39" s="361"/>
      <c r="H39" s="363">
        <f>G39*C39</f>
        <v>0</v>
      </c>
      <c r="I39" s="348"/>
    </row>
    <row r="40" spans="1:10">
      <c r="A40" s="351">
        <v>16</v>
      </c>
      <c r="B40" s="354" t="s">
        <v>530</v>
      </c>
      <c r="C40" s="355">
        <v>200</v>
      </c>
      <c r="D40" s="356" t="s">
        <v>132</v>
      </c>
      <c r="E40" s="357">
        <v>0</v>
      </c>
      <c r="F40" s="362">
        <f>E40*C40</f>
        <v>0</v>
      </c>
      <c r="G40" s="357">
        <v>0</v>
      </c>
      <c r="H40" s="363">
        <f>G40*C40</f>
        <v>0</v>
      </c>
      <c r="I40" s="337"/>
    </row>
    <row r="41" spans="1:10" s="349" customFormat="1">
      <c r="A41" s="358"/>
      <c r="B41" s="344" t="s">
        <v>529</v>
      </c>
      <c r="C41" s="359"/>
      <c r="D41" s="360"/>
      <c r="E41" s="361"/>
      <c r="F41" s="362">
        <f>E41*C41</f>
        <v>0</v>
      </c>
      <c r="G41" s="361"/>
      <c r="H41" s="363">
        <f>G41*C41</f>
        <v>0</v>
      </c>
      <c r="I41" s="348"/>
    </row>
    <row r="42" spans="1:10" ht="25.5">
      <c r="A42" s="351">
        <v>17</v>
      </c>
      <c r="B42" s="364" t="s">
        <v>522</v>
      </c>
      <c r="C42" s="355">
        <v>1</v>
      </c>
      <c r="D42" s="356" t="s">
        <v>292</v>
      </c>
      <c r="E42" s="357">
        <v>0</v>
      </c>
      <c r="F42" s="335">
        <f t="shared" si="0"/>
        <v>0</v>
      </c>
      <c r="G42" s="357">
        <v>0</v>
      </c>
      <c r="H42" s="336">
        <f t="shared" si="1"/>
        <v>0</v>
      </c>
      <c r="I42" s="337"/>
    </row>
    <row r="43" spans="1:10" s="349" customFormat="1">
      <c r="A43" s="358"/>
      <c r="B43" s="365" t="s">
        <v>519</v>
      </c>
      <c r="C43" s="359"/>
      <c r="D43" s="360"/>
      <c r="E43" s="361"/>
      <c r="F43" s="335">
        <f t="shared" si="0"/>
        <v>0</v>
      </c>
      <c r="G43" s="361"/>
      <c r="H43" s="336">
        <f t="shared" si="1"/>
        <v>0</v>
      </c>
      <c r="I43" s="348"/>
    </row>
    <row r="44" spans="1:10" ht="25.5">
      <c r="A44" s="351">
        <v>18</v>
      </c>
      <c r="B44" s="364" t="s">
        <v>531</v>
      </c>
      <c r="C44" s="355">
        <v>10</v>
      </c>
      <c r="D44" s="356" t="s">
        <v>292</v>
      </c>
      <c r="E44" s="366">
        <v>0</v>
      </c>
      <c r="F44" s="335">
        <f t="shared" si="0"/>
        <v>0</v>
      </c>
      <c r="G44" s="357">
        <v>0</v>
      </c>
      <c r="H44" s="336">
        <f t="shared" si="1"/>
        <v>0</v>
      </c>
      <c r="I44" s="337"/>
    </row>
    <row r="45" spans="1:10" s="349" customFormat="1">
      <c r="A45" s="358"/>
      <c r="B45" s="365" t="s">
        <v>519</v>
      </c>
      <c r="C45" s="359"/>
      <c r="D45" s="360"/>
      <c r="E45" s="361"/>
      <c r="F45" s="335">
        <f t="shared" si="0"/>
        <v>0</v>
      </c>
      <c r="G45" s="361"/>
      <c r="H45" s="336">
        <f t="shared" si="1"/>
        <v>0</v>
      </c>
      <c r="I45" s="348"/>
    </row>
    <row r="46" spans="1:10">
      <c r="A46" s="351"/>
      <c r="B46" s="352" t="s">
        <v>532</v>
      </c>
      <c r="C46" s="333"/>
      <c r="D46" s="356"/>
      <c r="E46" s="334">
        <v>0</v>
      </c>
      <c r="F46" s="335">
        <f t="shared" si="0"/>
        <v>0</v>
      </c>
      <c r="G46" s="334">
        <v>0</v>
      </c>
      <c r="H46" s="336">
        <f t="shared" si="1"/>
        <v>0</v>
      </c>
      <c r="I46" s="337"/>
    </row>
    <row r="47" spans="1:10">
      <c r="A47" s="351">
        <v>19</v>
      </c>
      <c r="B47" s="364" t="s">
        <v>533</v>
      </c>
      <c r="C47" s="355">
        <v>25</v>
      </c>
      <c r="D47" s="356" t="s">
        <v>292</v>
      </c>
      <c r="E47" s="334">
        <v>0</v>
      </c>
      <c r="F47" s="335">
        <f t="shared" si="0"/>
        <v>0</v>
      </c>
      <c r="G47" s="367">
        <v>0</v>
      </c>
      <c r="H47" s="336">
        <f t="shared" si="1"/>
        <v>0</v>
      </c>
      <c r="I47" s="337"/>
    </row>
    <row r="48" spans="1:10">
      <c r="A48" s="351">
        <v>20</v>
      </c>
      <c r="B48" s="364" t="s">
        <v>534</v>
      </c>
      <c r="C48" s="368">
        <v>1</v>
      </c>
      <c r="D48" s="356" t="s">
        <v>292</v>
      </c>
      <c r="E48" s="334">
        <v>0</v>
      </c>
      <c r="F48" s="335">
        <f t="shared" si="0"/>
        <v>0</v>
      </c>
      <c r="G48" s="367">
        <v>0</v>
      </c>
      <c r="H48" s="336">
        <f t="shared" si="1"/>
        <v>0</v>
      </c>
      <c r="I48" s="337"/>
    </row>
    <row r="49" spans="1:9" s="372" customFormat="1">
      <c r="A49" s="351">
        <v>21</v>
      </c>
      <c r="B49" s="339" t="s">
        <v>535</v>
      </c>
      <c r="C49" s="369">
        <v>1</v>
      </c>
      <c r="D49" s="339" t="s">
        <v>292</v>
      </c>
      <c r="E49" s="370">
        <v>0</v>
      </c>
      <c r="F49" s="335">
        <f t="shared" si="0"/>
        <v>0</v>
      </c>
      <c r="G49" s="367">
        <v>0</v>
      </c>
      <c r="H49" s="336">
        <f t="shared" si="1"/>
        <v>0</v>
      </c>
      <c r="I49" s="371"/>
    </row>
    <row r="50" spans="1:9" s="372" customFormat="1">
      <c r="A50" s="373"/>
      <c r="B50" s="374" t="s">
        <v>536</v>
      </c>
      <c r="C50" s="375"/>
      <c r="D50" s="376"/>
      <c r="E50" s="377"/>
      <c r="F50" s="378"/>
      <c r="G50" s="377"/>
      <c r="H50" s="379"/>
      <c r="I50" s="380"/>
    </row>
    <row r="51" spans="1:9" s="372" customFormat="1" ht="13.5" thickBot="1">
      <c r="A51" s="381"/>
      <c r="B51" s="382"/>
      <c r="C51" s="383"/>
      <c r="D51" s="384"/>
      <c r="E51" s="385"/>
      <c r="F51" s="386"/>
      <c r="G51" s="385"/>
      <c r="H51" s="387"/>
      <c r="I51" s="380"/>
    </row>
    <row r="52" spans="1:9">
      <c r="A52" s="388"/>
      <c r="B52" s="389" t="s">
        <v>483</v>
      </c>
      <c r="C52" s="390"/>
      <c r="D52" s="391"/>
      <c r="E52" s="392"/>
      <c r="F52" s="393">
        <f>SUM(F8:F51)</f>
        <v>0</v>
      </c>
      <c r="G52" s="394"/>
      <c r="H52" s="395"/>
      <c r="I52" s="348"/>
    </row>
    <row r="53" spans="1:9">
      <c r="A53" s="396"/>
      <c r="B53" s="397" t="s">
        <v>484</v>
      </c>
      <c r="C53" s="398"/>
      <c r="D53" s="399"/>
      <c r="E53" s="400"/>
      <c r="F53" s="401"/>
      <c r="G53" s="402"/>
      <c r="H53" s="403">
        <f>SUM(H8:H52)</f>
        <v>0</v>
      </c>
      <c r="I53" s="404"/>
    </row>
    <row r="54" spans="1:9" ht="13.5" thickBot="1">
      <c r="A54" s="405"/>
      <c r="B54" s="406"/>
      <c r="C54" s="382"/>
      <c r="D54" s="406"/>
      <c r="E54" s="407"/>
      <c r="F54" s="348"/>
      <c r="G54" s="408"/>
      <c r="H54" s="409"/>
      <c r="I54" s="404"/>
    </row>
    <row r="55" spans="1:9" ht="13.5" thickBot="1">
      <c r="A55" s="410"/>
      <c r="B55" s="411" t="s">
        <v>537</v>
      </c>
      <c r="C55" s="412"/>
      <c r="D55" s="413"/>
      <c r="E55" s="414"/>
      <c r="F55" s="415"/>
      <c r="G55" s="414"/>
      <c r="H55" s="416">
        <f>SUM(H53,F52)</f>
        <v>0</v>
      </c>
      <c r="I55" s="417"/>
    </row>
  </sheetData>
  <sheetProtection password="C73F" sheet="1"/>
  <mergeCells count="2">
    <mergeCell ref="A1:H1"/>
    <mergeCell ref="A2:H2"/>
  </mergeCells>
  <conditionalFormatting sqref="E8:I55">
    <cfRule type="cellIs" dxfId="17" priority="1" stopIfTrue="1" operator="equal">
      <formula>0</formula>
    </cfRule>
  </conditionalFormatting>
  <conditionalFormatting sqref="G49">
    <cfRule type="cellIs" dxfId="16" priority="13" stopIfTrue="1" operator="equal">
      <formula>0</formula>
    </cfRule>
  </conditionalFormatting>
  <printOptions horizontalCentered="1"/>
  <pageMargins left="0.19685039370078741" right="0.19685039370078741" top="1.7716535433070868" bottom="0.98425196850393704" header="1.3779527559055118" footer="0"/>
  <pageSetup paperSize="9" scale="70" fitToHeight="0" orientation="portrait" horizontalDpi="300" verticalDpi="300" r:id="rId1"/>
  <headerFooter alignWithMargins="0">
    <oddHeader>&amp;CStrukturovaná kabeláž</oddHeader>
  </headerFooter>
  <colBreaks count="1" manualBreakCount="1">
    <brk id="6" max="36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4C0281-AAF1-4810-B76C-D181AE846B4A}">
  <sheetPr>
    <tabColor rgb="FF00B0F0"/>
    <pageSetUpPr fitToPage="1"/>
  </sheetPr>
  <dimension ref="A1:K43"/>
  <sheetViews>
    <sheetView zoomScaleNormal="100" zoomScaleSheetLayoutView="93" workbookViewId="0">
      <selection sqref="A1:H1"/>
    </sheetView>
  </sheetViews>
  <sheetFormatPr defaultRowHeight="12.75"/>
  <cols>
    <col min="1" max="1" width="5.7109375" style="542" customWidth="1"/>
    <col min="2" max="2" width="63.7109375" style="439" customWidth="1"/>
    <col min="3" max="3" width="7.7109375" style="439" customWidth="1"/>
    <col min="4" max="4" width="8.7109375" style="472" customWidth="1"/>
    <col min="5" max="5" width="13.7109375" style="543" customWidth="1"/>
    <col min="6" max="6" width="15.7109375" style="499" customWidth="1"/>
    <col min="7" max="7" width="13.7109375" style="543" customWidth="1"/>
    <col min="8" max="8" width="15.7109375" style="499" customWidth="1"/>
    <col min="9" max="9" width="2.7109375" style="499" customWidth="1"/>
    <col min="10" max="10" width="61.85546875" style="438" customWidth="1"/>
    <col min="11" max="256" width="9.140625" style="472"/>
    <col min="257" max="257" width="5.7109375" style="472" customWidth="1"/>
    <col min="258" max="258" width="63.7109375" style="472" customWidth="1"/>
    <col min="259" max="259" width="7.7109375" style="472" customWidth="1"/>
    <col min="260" max="260" width="8.7109375" style="472" customWidth="1"/>
    <col min="261" max="261" width="13.7109375" style="472" customWidth="1"/>
    <col min="262" max="262" width="15.7109375" style="472" customWidth="1"/>
    <col min="263" max="263" width="13.7109375" style="472" customWidth="1"/>
    <col min="264" max="264" width="15.7109375" style="472" customWidth="1"/>
    <col min="265" max="265" width="2.7109375" style="472" customWidth="1"/>
    <col min="266" max="266" width="61.85546875" style="472" customWidth="1"/>
    <col min="267" max="512" width="9.140625" style="472"/>
    <col min="513" max="513" width="5.7109375" style="472" customWidth="1"/>
    <col min="514" max="514" width="63.7109375" style="472" customWidth="1"/>
    <col min="515" max="515" width="7.7109375" style="472" customWidth="1"/>
    <col min="516" max="516" width="8.7109375" style="472" customWidth="1"/>
    <col min="517" max="517" width="13.7109375" style="472" customWidth="1"/>
    <col min="518" max="518" width="15.7109375" style="472" customWidth="1"/>
    <col min="519" max="519" width="13.7109375" style="472" customWidth="1"/>
    <col min="520" max="520" width="15.7109375" style="472" customWidth="1"/>
    <col min="521" max="521" width="2.7109375" style="472" customWidth="1"/>
    <col min="522" max="522" width="61.85546875" style="472" customWidth="1"/>
    <col min="523" max="768" width="9.140625" style="472"/>
    <col min="769" max="769" width="5.7109375" style="472" customWidth="1"/>
    <col min="770" max="770" width="63.7109375" style="472" customWidth="1"/>
    <col min="771" max="771" width="7.7109375" style="472" customWidth="1"/>
    <col min="772" max="772" width="8.7109375" style="472" customWidth="1"/>
    <col min="773" max="773" width="13.7109375" style="472" customWidth="1"/>
    <col min="774" max="774" width="15.7109375" style="472" customWidth="1"/>
    <col min="775" max="775" width="13.7109375" style="472" customWidth="1"/>
    <col min="776" max="776" width="15.7109375" style="472" customWidth="1"/>
    <col min="777" max="777" width="2.7109375" style="472" customWidth="1"/>
    <col min="778" max="778" width="61.85546875" style="472" customWidth="1"/>
    <col min="779" max="1024" width="9.140625" style="472"/>
    <col min="1025" max="1025" width="5.7109375" style="472" customWidth="1"/>
    <col min="1026" max="1026" width="63.7109375" style="472" customWidth="1"/>
    <col min="1027" max="1027" width="7.7109375" style="472" customWidth="1"/>
    <col min="1028" max="1028" width="8.7109375" style="472" customWidth="1"/>
    <col min="1029" max="1029" width="13.7109375" style="472" customWidth="1"/>
    <col min="1030" max="1030" width="15.7109375" style="472" customWidth="1"/>
    <col min="1031" max="1031" width="13.7109375" style="472" customWidth="1"/>
    <col min="1032" max="1032" width="15.7109375" style="472" customWidth="1"/>
    <col min="1033" max="1033" width="2.7109375" style="472" customWidth="1"/>
    <col min="1034" max="1034" width="61.85546875" style="472" customWidth="1"/>
    <col min="1035" max="1280" width="9.140625" style="472"/>
    <col min="1281" max="1281" width="5.7109375" style="472" customWidth="1"/>
    <col min="1282" max="1282" width="63.7109375" style="472" customWidth="1"/>
    <col min="1283" max="1283" width="7.7109375" style="472" customWidth="1"/>
    <col min="1284" max="1284" width="8.7109375" style="472" customWidth="1"/>
    <col min="1285" max="1285" width="13.7109375" style="472" customWidth="1"/>
    <col min="1286" max="1286" width="15.7109375" style="472" customWidth="1"/>
    <col min="1287" max="1287" width="13.7109375" style="472" customWidth="1"/>
    <col min="1288" max="1288" width="15.7109375" style="472" customWidth="1"/>
    <col min="1289" max="1289" width="2.7109375" style="472" customWidth="1"/>
    <col min="1290" max="1290" width="61.85546875" style="472" customWidth="1"/>
    <col min="1291" max="1536" width="9.140625" style="472"/>
    <col min="1537" max="1537" width="5.7109375" style="472" customWidth="1"/>
    <col min="1538" max="1538" width="63.7109375" style="472" customWidth="1"/>
    <col min="1539" max="1539" width="7.7109375" style="472" customWidth="1"/>
    <col min="1540" max="1540" width="8.7109375" style="472" customWidth="1"/>
    <col min="1541" max="1541" width="13.7109375" style="472" customWidth="1"/>
    <col min="1542" max="1542" width="15.7109375" style="472" customWidth="1"/>
    <col min="1543" max="1543" width="13.7109375" style="472" customWidth="1"/>
    <col min="1544" max="1544" width="15.7109375" style="472" customWidth="1"/>
    <col min="1545" max="1545" width="2.7109375" style="472" customWidth="1"/>
    <col min="1546" max="1546" width="61.85546875" style="472" customWidth="1"/>
    <col min="1547" max="1792" width="9.140625" style="472"/>
    <col min="1793" max="1793" width="5.7109375" style="472" customWidth="1"/>
    <col min="1794" max="1794" width="63.7109375" style="472" customWidth="1"/>
    <col min="1795" max="1795" width="7.7109375" style="472" customWidth="1"/>
    <col min="1796" max="1796" width="8.7109375" style="472" customWidth="1"/>
    <col min="1797" max="1797" width="13.7109375" style="472" customWidth="1"/>
    <col min="1798" max="1798" width="15.7109375" style="472" customWidth="1"/>
    <col min="1799" max="1799" width="13.7109375" style="472" customWidth="1"/>
    <col min="1800" max="1800" width="15.7109375" style="472" customWidth="1"/>
    <col min="1801" max="1801" width="2.7109375" style="472" customWidth="1"/>
    <col min="1802" max="1802" width="61.85546875" style="472" customWidth="1"/>
    <col min="1803" max="2048" width="9.140625" style="472"/>
    <col min="2049" max="2049" width="5.7109375" style="472" customWidth="1"/>
    <col min="2050" max="2050" width="63.7109375" style="472" customWidth="1"/>
    <col min="2051" max="2051" width="7.7109375" style="472" customWidth="1"/>
    <col min="2052" max="2052" width="8.7109375" style="472" customWidth="1"/>
    <col min="2053" max="2053" width="13.7109375" style="472" customWidth="1"/>
    <col min="2054" max="2054" width="15.7109375" style="472" customWidth="1"/>
    <col min="2055" max="2055" width="13.7109375" style="472" customWidth="1"/>
    <col min="2056" max="2056" width="15.7109375" style="472" customWidth="1"/>
    <col min="2057" max="2057" width="2.7109375" style="472" customWidth="1"/>
    <col min="2058" max="2058" width="61.85546875" style="472" customWidth="1"/>
    <col min="2059" max="2304" width="9.140625" style="472"/>
    <col min="2305" max="2305" width="5.7109375" style="472" customWidth="1"/>
    <col min="2306" max="2306" width="63.7109375" style="472" customWidth="1"/>
    <col min="2307" max="2307" width="7.7109375" style="472" customWidth="1"/>
    <col min="2308" max="2308" width="8.7109375" style="472" customWidth="1"/>
    <col min="2309" max="2309" width="13.7109375" style="472" customWidth="1"/>
    <col min="2310" max="2310" width="15.7109375" style="472" customWidth="1"/>
    <col min="2311" max="2311" width="13.7109375" style="472" customWidth="1"/>
    <col min="2312" max="2312" width="15.7109375" style="472" customWidth="1"/>
    <col min="2313" max="2313" width="2.7109375" style="472" customWidth="1"/>
    <col min="2314" max="2314" width="61.85546875" style="472" customWidth="1"/>
    <col min="2315" max="2560" width="9.140625" style="472"/>
    <col min="2561" max="2561" width="5.7109375" style="472" customWidth="1"/>
    <col min="2562" max="2562" width="63.7109375" style="472" customWidth="1"/>
    <col min="2563" max="2563" width="7.7109375" style="472" customWidth="1"/>
    <col min="2564" max="2564" width="8.7109375" style="472" customWidth="1"/>
    <col min="2565" max="2565" width="13.7109375" style="472" customWidth="1"/>
    <col min="2566" max="2566" width="15.7109375" style="472" customWidth="1"/>
    <col min="2567" max="2567" width="13.7109375" style="472" customWidth="1"/>
    <col min="2568" max="2568" width="15.7109375" style="472" customWidth="1"/>
    <col min="2569" max="2569" width="2.7109375" style="472" customWidth="1"/>
    <col min="2570" max="2570" width="61.85546875" style="472" customWidth="1"/>
    <col min="2571" max="2816" width="9.140625" style="472"/>
    <col min="2817" max="2817" width="5.7109375" style="472" customWidth="1"/>
    <col min="2818" max="2818" width="63.7109375" style="472" customWidth="1"/>
    <col min="2819" max="2819" width="7.7109375" style="472" customWidth="1"/>
    <col min="2820" max="2820" width="8.7109375" style="472" customWidth="1"/>
    <col min="2821" max="2821" width="13.7109375" style="472" customWidth="1"/>
    <col min="2822" max="2822" width="15.7109375" style="472" customWidth="1"/>
    <col min="2823" max="2823" width="13.7109375" style="472" customWidth="1"/>
    <col min="2824" max="2824" width="15.7109375" style="472" customWidth="1"/>
    <col min="2825" max="2825" width="2.7109375" style="472" customWidth="1"/>
    <col min="2826" max="2826" width="61.85546875" style="472" customWidth="1"/>
    <col min="2827" max="3072" width="9.140625" style="472"/>
    <col min="3073" max="3073" width="5.7109375" style="472" customWidth="1"/>
    <col min="3074" max="3074" width="63.7109375" style="472" customWidth="1"/>
    <col min="3075" max="3075" width="7.7109375" style="472" customWidth="1"/>
    <col min="3076" max="3076" width="8.7109375" style="472" customWidth="1"/>
    <col min="3077" max="3077" width="13.7109375" style="472" customWidth="1"/>
    <col min="3078" max="3078" width="15.7109375" style="472" customWidth="1"/>
    <col min="3079" max="3079" width="13.7109375" style="472" customWidth="1"/>
    <col min="3080" max="3080" width="15.7109375" style="472" customWidth="1"/>
    <col min="3081" max="3081" width="2.7109375" style="472" customWidth="1"/>
    <col min="3082" max="3082" width="61.85546875" style="472" customWidth="1"/>
    <col min="3083" max="3328" width="9.140625" style="472"/>
    <col min="3329" max="3329" width="5.7109375" style="472" customWidth="1"/>
    <col min="3330" max="3330" width="63.7109375" style="472" customWidth="1"/>
    <col min="3331" max="3331" width="7.7109375" style="472" customWidth="1"/>
    <col min="3332" max="3332" width="8.7109375" style="472" customWidth="1"/>
    <col min="3333" max="3333" width="13.7109375" style="472" customWidth="1"/>
    <col min="3334" max="3334" width="15.7109375" style="472" customWidth="1"/>
    <col min="3335" max="3335" width="13.7109375" style="472" customWidth="1"/>
    <col min="3336" max="3336" width="15.7109375" style="472" customWidth="1"/>
    <col min="3337" max="3337" width="2.7109375" style="472" customWidth="1"/>
    <col min="3338" max="3338" width="61.85546875" style="472" customWidth="1"/>
    <col min="3339" max="3584" width="9.140625" style="472"/>
    <col min="3585" max="3585" width="5.7109375" style="472" customWidth="1"/>
    <col min="3586" max="3586" width="63.7109375" style="472" customWidth="1"/>
    <col min="3587" max="3587" width="7.7109375" style="472" customWidth="1"/>
    <col min="3588" max="3588" width="8.7109375" style="472" customWidth="1"/>
    <col min="3589" max="3589" width="13.7109375" style="472" customWidth="1"/>
    <col min="3590" max="3590" width="15.7109375" style="472" customWidth="1"/>
    <col min="3591" max="3591" width="13.7109375" style="472" customWidth="1"/>
    <col min="3592" max="3592" width="15.7109375" style="472" customWidth="1"/>
    <col min="3593" max="3593" width="2.7109375" style="472" customWidth="1"/>
    <col min="3594" max="3594" width="61.85546875" style="472" customWidth="1"/>
    <col min="3595" max="3840" width="9.140625" style="472"/>
    <col min="3841" max="3841" width="5.7109375" style="472" customWidth="1"/>
    <col min="3842" max="3842" width="63.7109375" style="472" customWidth="1"/>
    <col min="3843" max="3843" width="7.7109375" style="472" customWidth="1"/>
    <col min="3844" max="3844" width="8.7109375" style="472" customWidth="1"/>
    <col min="3845" max="3845" width="13.7109375" style="472" customWidth="1"/>
    <col min="3846" max="3846" width="15.7109375" style="472" customWidth="1"/>
    <col min="3847" max="3847" width="13.7109375" style="472" customWidth="1"/>
    <col min="3848" max="3848" width="15.7109375" style="472" customWidth="1"/>
    <col min="3849" max="3849" width="2.7109375" style="472" customWidth="1"/>
    <col min="3850" max="3850" width="61.85546875" style="472" customWidth="1"/>
    <col min="3851" max="4096" width="9.140625" style="472"/>
    <col min="4097" max="4097" width="5.7109375" style="472" customWidth="1"/>
    <col min="4098" max="4098" width="63.7109375" style="472" customWidth="1"/>
    <col min="4099" max="4099" width="7.7109375" style="472" customWidth="1"/>
    <col min="4100" max="4100" width="8.7109375" style="472" customWidth="1"/>
    <col min="4101" max="4101" width="13.7109375" style="472" customWidth="1"/>
    <col min="4102" max="4102" width="15.7109375" style="472" customWidth="1"/>
    <col min="4103" max="4103" width="13.7109375" style="472" customWidth="1"/>
    <col min="4104" max="4104" width="15.7109375" style="472" customWidth="1"/>
    <col min="4105" max="4105" width="2.7109375" style="472" customWidth="1"/>
    <col min="4106" max="4106" width="61.85546875" style="472" customWidth="1"/>
    <col min="4107" max="4352" width="9.140625" style="472"/>
    <col min="4353" max="4353" width="5.7109375" style="472" customWidth="1"/>
    <col min="4354" max="4354" width="63.7109375" style="472" customWidth="1"/>
    <col min="4355" max="4355" width="7.7109375" style="472" customWidth="1"/>
    <col min="4356" max="4356" width="8.7109375" style="472" customWidth="1"/>
    <col min="4357" max="4357" width="13.7109375" style="472" customWidth="1"/>
    <col min="4358" max="4358" width="15.7109375" style="472" customWidth="1"/>
    <col min="4359" max="4359" width="13.7109375" style="472" customWidth="1"/>
    <col min="4360" max="4360" width="15.7109375" style="472" customWidth="1"/>
    <col min="4361" max="4361" width="2.7109375" style="472" customWidth="1"/>
    <col min="4362" max="4362" width="61.85546875" style="472" customWidth="1"/>
    <col min="4363" max="4608" width="9.140625" style="472"/>
    <col min="4609" max="4609" width="5.7109375" style="472" customWidth="1"/>
    <col min="4610" max="4610" width="63.7109375" style="472" customWidth="1"/>
    <col min="4611" max="4611" width="7.7109375" style="472" customWidth="1"/>
    <col min="4612" max="4612" width="8.7109375" style="472" customWidth="1"/>
    <col min="4613" max="4613" width="13.7109375" style="472" customWidth="1"/>
    <col min="4614" max="4614" width="15.7109375" style="472" customWidth="1"/>
    <col min="4615" max="4615" width="13.7109375" style="472" customWidth="1"/>
    <col min="4616" max="4616" width="15.7109375" style="472" customWidth="1"/>
    <col min="4617" max="4617" width="2.7109375" style="472" customWidth="1"/>
    <col min="4618" max="4618" width="61.85546875" style="472" customWidth="1"/>
    <col min="4619" max="4864" width="9.140625" style="472"/>
    <col min="4865" max="4865" width="5.7109375" style="472" customWidth="1"/>
    <col min="4866" max="4866" width="63.7109375" style="472" customWidth="1"/>
    <col min="4867" max="4867" width="7.7109375" style="472" customWidth="1"/>
    <col min="4868" max="4868" width="8.7109375" style="472" customWidth="1"/>
    <col min="4869" max="4869" width="13.7109375" style="472" customWidth="1"/>
    <col min="4870" max="4870" width="15.7109375" style="472" customWidth="1"/>
    <col min="4871" max="4871" width="13.7109375" style="472" customWidth="1"/>
    <col min="4872" max="4872" width="15.7109375" style="472" customWidth="1"/>
    <col min="4873" max="4873" width="2.7109375" style="472" customWidth="1"/>
    <col min="4874" max="4874" width="61.85546875" style="472" customWidth="1"/>
    <col min="4875" max="5120" width="9.140625" style="472"/>
    <col min="5121" max="5121" width="5.7109375" style="472" customWidth="1"/>
    <col min="5122" max="5122" width="63.7109375" style="472" customWidth="1"/>
    <col min="5123" max="5123" width="7.7109375" style="472" customWidth="1"/>
    <col min="5124" max="5124" width="8.7109375" style="472" customWidth="1"/>
    <col min="5125" max="5125" width="13.7109375" style="472" customWidth="1"/>
    <col min="5126" max="5126" width="15.7109375" style="472" customWidth="1"/>
    <col min="5127" max="5127" width="13.7109375" style="472" customWidth="1"/>
    <col min="5128" max="5128" width="15.7109375" style="472" customWidth="1"/>
    <col min="5129" max="5129" width="2.7109375" style="472" customWidth="1"/>
    <col min="5130" max="5130" width="61.85546875" style="472" customWidth="1"/>
    <col min="5131" max="5376" width="9.140625" style="472"/>
    <col min="5377" max="5377" width="5.7109375" style="472" customWidth="1"/>
    <col min="5378" max="5378" width="63.7109375" style="472" customWidth="1"/>
    <col min="5379" max="5379" width="7.7109375" style="472" customWidth="1"/>
    <col min="5380" max="5380" width="8.7109375" style="472" customWidth="1"/>
    <col min="5381" max="5381" width="13.7109375" style="472" customWidth="1"/>
    <col min="5382" max="5382" width="15.7109375" style="472" customWidth="1"/>
    <col min="5383" max="5383" width="13.7109375" style="472" customWidth="1"/>
    <col min="5384" max="5384" width="15.7109375" style="472" customWidth="1"/>
    <col min="5385" max="5385" width="2.7109375" style="472" customWidth="1"/>
    <col min="5386" max="5386" width="61.85546875" style="472" customWidth="1"/>
    <col min="5387" max="5632" width="9.140625" style="472"/>
    <col min="5633" max="5633" width="5.7109375" style="472" customWidth="1"/>
    <col min="5634" max="5634" width="63.7109375" style="472" customWidth="1"/>
    <col min="5635" max="5635" width="7.7109375" style="472" customWidth="1"/>
    <col min="5636" max="5636" width="8.7109375" style="472" customWidth="1"/>
    <col min="5637" max="5637" width="13.7109375" style="472" customWidth="1"/>
    <col min="5638" max="5638" width="15.7109375" style="472" customWidth="1"/>
    <col min="5639" max="5639" width="13.7109375" style="472" customWidth="1"/>
    <col min="5640" max="5640" width="15.7109375" style="472" customWidth="1"/>
    <col min="5641" max="5641" width="2.7109375" style="472" customWidth="1"/>
    <col min="5642" max="5642" width="61.85546875" style="472" customWidth="1"/>
    <col min="5643" max="5888" width="9.140625" style="472"/>
    <col min="5889" max="5889" width="5.7109375" style="472" customWidth="1"/>
    <col min="5890" max="5890" width="63.7109375" style="472" customWidth="1"/>
    <col min="5891" max="5891" width="7.7109375" style="472" customWidth="1"/>
    <col min="5892" max="5892" width="8.7109375" style="472" customWidth="1"/>
    <col min="5893" max="5893" width="13.7109375" style="472" customWidth="1"/>
    <col min="5894" max="5894" width="15.7109375" style="472" customWidth="1"/>
    <col min="5895" max="5895" width="13.7109375" style="472" customWidth="1"/>
    <col min="5896" max="5896" width="15.7109375" style="472" customWidth="1"/>
    <col min="5897" max="5897" width="2.7109375" style="472" customWidth="1"/>
    <col min="5898" max="5898" width="61.85546875" style="472" customWidth="1"/>
    <col min="5899" max="6144" width="9.140625" style="472"/>
    <col min="6145" max="6145" width="5.7109375" style="472" customWidth="1"/>
    <col min="6146" max="6146" width="63.7109375" style="472" customWidth="1"/>
    <col min="6147" max="6147" width="7.7109375" style="472" customWidth="1"/>
    <col min="6148" max="6148" width="8.7109375" style="472" customWidth="1"/>
    <col min="6149" max="6149" width="13.7109375" style="472" customWidth="1"/>
    <col min="6150" max="6150" width="15.7109375" style="472" customWidth="1"/>
    <col min="6151" max="6151" width="13.7109375" style="472" customWidth="1"/>
    <col min="6152" max="6152" width="15.7109375" style="472" customWidth="1"/>
    <col min="6153" max="6153" width="2.7109375" style="472" customWidth="1"/>
    <col min="6154" max="6154" width="61.85546875" style="472" customWidth="1"/>
    <col min="6155" max="6400" width="9.140625" style="472"/>
    <col min="6401" max="6401" width="5.7109375" style="472" customWidth="1"/>
    <col min="6402" max="6402" width="63.7109375" style="472" customWidth="1"/>
    <col min="6403" max="6403" width="7.7109375" style="472" customWidth="1"/>
    <col min="6404" max="6404" width="8.7109375" style="472" customWidth="1"/>
    <col min="6405" max="6405" width="13.7109375" style="472" customWidth="1"/>
    <col min="6406" max="6406" width="15.7109375" style="472" customWidth="1"/>
    <col min="6407" max="6407" width="13.7109375" style="472" customWidth="1"/>
    <col min="6408" max="6408" width="15.7109375" style="472" customWidth="1"/>
    <col min="6409" max="6409" width="2.7109375" style="472" customWidth="1"/>
    <col min="6410" max="6410" width="61.85546875" style="472" customWidth="1"/>
    <col min="6411" max="6656" width="9.140625" style="472"/>
    <col min="6657" max="6657" width="5.7109375" style="472" customWidth="1"/>
    <col min="6658" max="6658" width="63.7109375" style="472" customWidth="1"/>
    <col min="6659" max="6659" width="7.7109375" style="472" customWidth="1"/>
    <col min="6660" max="6660" width="8.7109375" style="472" customWidth="1"/>
    <col min="6661" max="6661" width="13.7109375" style="472" customWidth="1"/>
    <col min="6662" max="6662" width="15.7109375" style="472" customWidth="1"/>
    <col min="6663" max="6663" width="13.7109375" style="472" customWidth="1"/>
    <col min="6664" max="6664" width="15.7109375" style="472" customWidth="1"/>
    <col min="6665" max="6665" width="2.7109375" style="472" customWidth="1"/>
    <col min="6666" max="6666" width="61.85546875" style="472" customWidth="1"/>
    <col min="6667" max="6912" width="9.140625" style="472"/>
    <col min="6913" max="6913" width="5.7109375" style="472" customWidth="1"/>
    <col min="6914" max="6914" width="63.7109375" style="472" customWidth="1"/>
    <col min="6915" max="6915" width="7.7109375" style="472" customWidth="1"/>
    <col min="6916" max="6916" width="8.7109375" style="472" customWidth="1"/>
    <col min="6917" max="6917" width="13.7109375" style="472" customWidth="1"/>
    <col min="6918" max="6918" width="15.7109375" style="472" customWidth="1"/>
    <col min="6919" max="6919" width="13.7109375" style="472" customWidth="1"/>
    <col min="6920" max="6920" width="15.7109375" style="472" customWidth="1"/>
    <col min="6921" max="6921" width="2.7109375" style="472" customWidth="1"/>
    <col min="6922" max="6922" width="61.85546875" style="472" customWidth="1"/>
    <col min="6923" max="7168" width="9.140625" style="472"/>
    <col min="7169" max="7169" width="5.7109375" style="472" customWidth="1"/>
    <col min="7170" max="7170" width="63.7109375" style="472" customWidth="1"/>
    <col min="7171" max="7171" width="7.7109375" style="472" customWidth="1"/>
    <col min="7172" max="7172" width="8.7109375" style="472" customWidth="1"/>
    <col min="7173" max="7173" width="13.7109375" style="472" customWidth="1"/>
    <col min="7174" max="7174" width="15.7109375" style="472" customWidth="1"/>
    <col min="7175" max="7175" width="13.7109375" style="472" customWidth="1"/>
    <col min="7176" max="7176" width="15.7109375" style="472" customWidth="1"/>
    <col min="7177" max="7177" width="2.7109375" style="472" customWidth="1"/>
    <col min="7178" max="7178" width="61.85546875" style="472" customWidth="1"/>
    <col min="7179" max="7424" width="9.140625" style="472"/>
    <col min="7425" max="7425" width="5.7109375" style="472" customWidth="1"/>
    <col min="7426" max="7426" width="63.7109375" style="472" customWidth="1"/>
    <col min="7427" max="7427" width="7.7109375" style="472" customWidth="1"/>
    <col min="7428" max="7428" width="8.7109375" style="472" customWidth="1"/>
    <col min="7429" max="7429" width="13.7109375" style="472" customWidth="1"/>
    <col min="7430" max="7430" width="15.7109375" style="472" customWidth="1"/>
    <col min="7431" max="7431" width="13.7109375" style="472" customWidth="1"/>
    <col min="7432" max="7432" width="15.7109375" style="472" customWidth="1"/>
    <col min="7433" max="7433" width="2.7109375" style="472" customWidth="1"/>
    <col min="7434" max="7434" width="61.85546875" style="472" customWidth="1"/>
    <col min="7435" max="7680" width="9.140625" style="472"/>
    <col min="7681" max="7681" width="5.7109375" style="472" customWidth="1"/>
    <col min="7682" max="7682" width="63.7109375" style="472" customWidth="1"/>
    <col min="7683" max="7683" width="7.7109375" style="472" customWidth="1"/>
    <col min="7684" max="7684" width="8.7109375" style="472" customWidth="1"/>
    <col min="7685" max="7685" width="13.7109375" style="472" customWidth="1"/>
    <col min="7686" max="7686" width="15.7109375" style="472" customWidth="1"/>
    <col min="7687" max="7687" width="13.7109375" style="472" customWidth="1"/>
    <col min="7688" max="7688" width="15.7109375" style="472" customWidth="1"/>
    <col min="7689" max="7689" width="2.7109375" style="472" customWidth="1"/>
    <col min="7690" max="7690" width="61.85546875" style="472" customWidth="1"/>
    <col min="7691" max="7936" width="9.140625" style="472"/>
    <col min="7937" max="7937" width="5.7109375" style="472" customWidth="1"/>
    <col min="7938" max="7938" width="63.7109375" style="472" customWidth="1"/>
    <col min="7939" max="7939" width="7.7109375" style="472" customWidth="1"/>
    <col min="7940" max="7940" width="8.7109375" style="472" customWidth="1"/>
    <col min="7941" max="7941" width="13.7109375" style="472" customWidth="1"/>
    <col min="7942" max="7942" width="15.7109375" style="472" customWidth="1"/>
    <col min="7943" max="7943" width="13.7109375" style="472" customWidth="1"/>
    <col min="7944" max="7944" width="15.7109375" style="472" customWidth="1"/>
    <col min="7945" max="7945" width="2.7109375" style="472" customWidth="1"/>
    <col min="7946" max="7946" width="61.85546875" style="472" customWidth="1"/>
    <col min="7947" max="8192" width="9.140625" style="472"/>
    <col min="8193" max="8193" width="5.7109375" style="472" customWidth="1"/>
    <col min="8194" max="8194" width="63.7109375" style="472" customWidth="1"/>
    <col min="8195" max="8195" width="7.7109375" style="472" customWidth="1"/>
    <col min="8196" max="8196" width="8.7109375" style="472" customWidth="1"/>
    <col min="8197" max="8197" width="13.7109375" style="472" customWidth="1"/>
    <col min="8198" max="8198" width="15.7109375" style="472" customWidth="1"/>
    <col min="8199" max="8199" width="13.7109375" style="472" customWidth="1"/>
    <col min="8200" max="8200" width="15.7109375" style="472" customWidth="1"/>
    <col min="8201" max="8201" width="2.7109375" style="472" customWidth="1"/>
    <col min="8202" max="8202" width="61.85546875" style="472" customWidth="1"/>
    <col min="8203" max="8448" width="9.140625" style="472"/>
    <col min="8449" max="8449" width="5.7109375" style="472" customWidth="1"/>
    <col min="8450" max="8450" width="63.7109375" style="472" customWidth="1"/>
    <col min="8451" max="8451" width="7.7109375" style="472" customWidth="1"/>
    <col min="8452" max="8452" width="8.7109375" style="472" customWidth="1"/>
    <col min="8453" max="8453" width="13.7109375" style="472" customWidth="1"/>
    <col min="8454" max="8454" width="15.7109375" style="472" customWidth="1"/>
    <col min="8455" max="8455" width="13.7109375" style="472" customWidth="1"/>
    <col min="8456" max="8456" width="15.7109375" style="472" customWidth="1"/>
    <col min="8457" max="8457" width="2.7109375" style="472" customWidth="1"/>
    <col min="8458" max="8458" width="61.85546875" style="472" customWidth="1"/>
    <col min="8459" max="8704" width="9.140625" style="472"/>
    <col min="8705" max="8705" width="5.7109375" style="472" customWidth="1"/>
    <col min="8706" max="8706" width="63.7109375" style="472" customWidth="1"/>
    <col min="8707" max="8707" width="7.7109375" style="472" customWidth="1"/>
    <col min="8708" max="8708" width="8.7109375" style="472" customWidth="1"/>
    <col min="8709" max="8709" width="13.7109375" style="472" customWidth="1"/>
    <col min="8710" max="8710" width="15.7109375" style="472" customWidth="1"/>
    <col min="8711" max="8711" width="13.7109375" style="472" customWidth="1"/>
    <col min="8712" max="8712" width="15.7109375" style="472" customWidth="1"/>
    <col min="8713" max="8713" width="2.7109375" style="472" customWidth="1"/>
    <col min="8714" max="8714" width="61.85546875" style="472" customWidth="1"/>
    <col min="8715" max="8960" width="9.140625" style="472"/>
    <col min="8961" max="8961" width="5.7109375" style="472" customWidth="1"/>
    <col min="8962" max="8962" width="63.7109375" style="472" customWidth="1"/>
    <col min="8963" max="8963" width="7.7109375" style="472" customWidth="1"/>
    <col min="8964" max="8964" width="8.7109375" style="472" customWidth="1"/>
    <col min="8965" max="8965" width="13.7109375" style="472" customWidth="1"/>
    <col min="8966" max="8966" width="15.7109375" style="472" customWidth="1"/>
    <col min="8967" max="8967" width="13.7109375" style="472" customWidth="1"/>
    <col min="8968" max="8968" width="15.7109375" style="472" customWidth="1"/>
    <col min="8969" max="8969" width="2.7109375" style="472" customWidth="1"/>
    <col min="8970" max="8970" width="61.85546875" style="472" customWidth="1"/>
    <col min="8971" max="9216" width="9.140625" style="472"/>
    <col min="9217" max="9217" width="5.7109375" style="472" customWidth="1"/>
    <col min="9218" max="9218" width="63.7109375" style="472" customWidth="1"/>
    <col min="9219" max="9219" width="7.7109375" style="472" customWidth="1"/>
    <col min="9220" max="9220" width="8.7109375" style="472" customWidth="1"/>
    <col min="9221" max="9221" width="13.7109375" style="472" customWidth="1"/>
    <col min="9222" max="9222" width="15.7109375" style="472" customWidth="1"/>
    <col min="9223" max="9223" width="13.7109375" style="472" customWidth="1"/>
    <col min="9224" max="9224" width="15.7109375" style="472" customWidth="1"/>
    <col min="9225" max="9225" width="2.7109375" style="472" customWidth="1"/>
    <col min="9226" max="9226" width="61.85546875" style="472" customWidth="1"/>
    <col min="9227" max="9472" width="9.140625" style="472"/>
    <col min="9473" max="9473" width="5.7109375" style="472" customWidth="1"/>
    <col min="9474" max="9474" width="63.7109375" style="472" customWidth="1"/>
    <col min="9475" max="9475" width="7.7109375" style="472" customWidth="1"/>
    <col min="9476" max="9476" width="8.7109375" style="472" customWidth="1"/>
    <col min="9477" max="9477" width="13.7109375" style="472" customWidth="1"/>
    <col min="9478" max="9478" width="15.7109375" style="472" customWidth="1"/>
    <col min="9479" max="9479" width="13.7109375" style="472" customWidth="1"/>
    <col min="9480" max="9480" width="15.7109375" style="472" customWidth="1"/>
    <col min="9481" max="9481" width="2.7109375" style="472" customWidth="1"/>
    <col min="9482" max="9482" width="61.85546875" style="472" customWidth="1"/>
    <col min="9483" max="9728" width="9.140625" style="472"/>
    <col min="9729" max="9729" width="5.7109375" style="472" customWidth="1"/>
    <col min="9730" max="9730" width="63.7109375" style="472" customWidth="1"/>
    <col min="9731" max="9731" width="7.7109375" style="472" customWidth="1"/>
    <col min="9732" max="9732" width="8.7109375" style="472" customWidth="1"/>
    <col min="9733" max="9733" width="13.7109375" style="472" customWidth="1"/>
    <col min="9734" max="9734" width="15.7109375" style="472" customWidth="1"/>
    <col min="9735" max="9735" width="13.7109375" style="472" customWidth="1"/>
    <col min="9736" max="9736" width="15.7109375" style="472" customWidth="1"/>
    <col min="9737" max="9737" width="2.7109375" style="472" customWidth="1"/>
    <col min="9738" max="9738" width="61.85546875" style="472" customWidth="1"/>
    <col min="9739" max="9984" width="9.140625" style="472"/>
    <col min="9985" max="9985" width="5.7109375" style="472" customWidth="1"/>
    <col min="9986" max="9986" width="63.7109375" style="472" customWidth="1"/>
    <col min="9987" max="9987" width="7.7109375" style="472" customWidth="1"/>
    <col min="9988" max="9988" width="8.7109375" style="472" customWidth="1"/>
    <col min="9989" max="9989" width="13.7109375" style="472" customWidth="1"/>
    <col min="9990" max="9990" width="15.7109375" style="472" customWidth="1"/>
    <col min="9991" max="9991" width="13.7109375" style="472" customWidth="1"/>
    <col min="9992" max="9992" width="15.7109375" style="472" customWidth="1"/>
    <col min="9993" max="9993" width="2.7109375" style="472" customWidth="1"/>
    <col min="9994" max="9994" width="61.85546875" style="472" customWidth="1"/>
    <col min="9995" max="10240" width="9.140625" style="472"/>
    <col min="10241" max="10241" width="5.7109375" style="472" customWidth="1"/>
    <col min="10242" max="10242" width="63.7109375" style="472" customWidth="1"/>
    <col min="10243" max="10243" width="7.7109375" style="472" customWidth="1"/>
    <col min="10244" max="10244" width="8.7109375" style="472" customWidth="1"/>
    <col min="10245" max="10245" width="13.7109375" style="472" customWidth="1"/>
    <col min="10246" max="10246" width="15.7109375" style="472" customWidth="1"/>
    <col min="10247" max="10247" width="13.7109375" style="472" customWidth="1"/>
    <col min="10248" max="10248" width="15.7109375" style="472" customWidth="1"/>
    <col min="10249" max="10249" width="2.7109375" style="472" customWidth="1"/>
    <col min="10250" max="10250" width="61.85546875" style="472" customWidth="1"/>
    <col min="10251" max="10496" width="9.140625" style="472"/>
    <col min="10497" max="10497" width="5.7109375" style="472" customWidth="1"/>
    <col min="10498" max="10498" width="63.7109375" style="472" customWidth="1"/>
    <col min="10499" max="10499" width="7.7109375" style="472" customWidth="1"/>
    <col min="10500" max="10500" width="8.7109375" style="472" customWidth="1"/>
    <col min="10501" max="10501" width="13.7109375" style="472" customWidth="1"/>
    <col min="10502" max="10502" width="15.7109375" style="472" customWidth="1"/>
    <col min="10503" max="10503" width="13.7109375" style="472" customWidth="1"/>
    <col min="10504" max="10504" width="15.7109375" style="472" customWidth="1"/>
    <col min="10505" max="10505" width="2.7109375" style="472" customWidth="1"/>
    <col min="10506" max="10506" width="61.85546875" style="472" customWidth="1"/>
    <col min="10507" max="10752" width="9.140625" style="472"/>
    <col min="10753" max="10753" width="5.7109375" style="472" customWidth="1"/>
    <col min="10754" max="10754" width="63.7109375" style="472" customWidth="1"/>
    <col min="10755" max="10755" width="7.7109375" style="472" customWidth="1"/>
    <col min="10756" max="10756" width="8.7109375" style="472" customWidth="1"/>
    <col min="10757" max="10757" width="13.7109375" style="472" customWidth="1"/>
    <col min="10758" max="10758" width="15.7109375" style="472" customWidth="1"/>
    <col min="10759" max="10759" width="13.7109375" style="472" customWidth="1"/>
    <col min="10760" max="10760" width="15.7109375" style="472" customWidth="1"/>
    <col min="10761" max="10761" width="2.7109375" style="472" customWidth="1"/>
    <col min="10762" max="10762" width="61.85546875" style="472" customWidth="1"/>
    <col min="10763" max="11008" width="9.140625" style="472"/>
    <col min="11009" max="11009" width="5.7109375" style="472" customWidth="1"/>
    <col min="11010" max="11010" width="63.7109375" style="472" customWidth="1"/>
    <col min="11011" max="11011" width="7.7109375" style="472" customWidth="1"/>
    <col min="11012" max="11012" width="8.7109375" style="472" customWidth="1"/>
    <col min="11013" max="11013" width="13.7109375" style="472" customWidth="1"/>
    <col min="11014" max="11014" width="15.7109375" style="472" customWidth="1"/>
    <col min="11015" max="11015" width="13.7109375" style="472" customWidth="1"/>
    <col min="11016" max="11016" width="15.7109375" style="472" customWidth="1"/>
    <col min="11017" max="11017" width="2.7109375" style="472" customWidth="1"/>
    <col min="11018" max="11018" width="61.85546875" style="472" customWidth="1"/>
    <col min="11019" max="11264" width="9.140625" style="472"/>
    <col min="11265" max="11265" width="5.7109375" style="472" customWidth="1"/>
    <col min="11266" max="11266" width="63.7109375" style="472" customWidth="1"/>
    <col min="11267" max="11267" width="7.7109375" style="472" customWidth="1"/>
    <col min="11268" max="11268" width="8.7109375" style="472" customWidth="1"/>
    <col min="11269" max="11269" width="13.7109375" style="472" customWidth="1"/>
    <col min="11270" max="11270" width="15.7109375" style="472" customWidth="1"/>
    <col min="11271" max="11271" width="13.7109375" style="472" customWidth="1"/>
    <col min="11272" max="11272" width="15.7109375" style="472" customWidth="1"/>
    <col min="11273" max="11273" width="2.7109375" style="472" customWidth="1"/>
    <col min="11274" max="11274" width="61.85546875" style="472" customWidth="1"/>
    <col min="11275" max="11520" width="9.140625" style="472"/>
    <col min="11521" max="11521" width="5.7109375" style="472" customWidth="1"/>
    <col min="11522" max="11522" width="63.7109375" style="472" customWidth="1"/>
    <col min="11523" max="11523" width="7.7109375" style="472" customWidth="1"/>
    <col min="11524" max="11524" width="8.7109375" style="472" customWidth="1"/>
    <col min="11525" max="11525" width="13.7109375" style="472" customWidth="1"/>
    <col min="11526" max="11526" width="15.7109375" style="472" customWidth="1"/>
    <col min="11527" max="11527" width="13.7109375" style="472" customWidth="1"/>
    <col min="11528" max="11528" width="15.7109375" style="472" customWidth="1"/>
    <col min="11529" max="11529" width="2.7109375" style="472" customWidth="1"/>
    <col min="11530" max="11530" width="61.85546875" style="472" customWidth="1"/>
    <col min="11531" max="11776" width="9.140625" style="472"/>
    <col min="11777" max="11777" width="5.7109375" style="472" customWidth="1"/>
    <col min="11778" max="11778" width="63.7109375" style="472" customWidth="1"/>
    <col min="11779" max="11779" width="7.7109375" style="472" customWidth="1"/>
    <col min="11780" max="11780" width="8.7109375" style="472" customWidth="1"/>
    <col min="11781" max="11781" width="13.7109375" style="472" customWidth="1"/>
    <col min="11782" max="11782" width="15.7109375" style="472" customWidth="1"/>
    <col min="11783" max="11783" width="13.7109375" style="472" customWidth="1"/>
    <col min="11784" max="11784" width="15.7109375" style="472" customWidth="1"/>
    <col min="11785" max="11785" width="2.7109375" style="472" customWidth="1"/>
    <col min="11786" max="11786" width="61.85546875" style="472" customWidth="1"/>
    <col min="11787" max="12032" width="9.140625" style="472"/>
    <col min="12033" max="12033" width="5.7109375" style="472" customWidth="1"/>
    <col min="12034" max="12034" width="63.7109375" style="472" customWidth="1"/>
    <col min="12035" max="12035" width="7.7109375" style="472" customWidth="1"/>
    <col min="12036" max="12036" width="8.7109375" style="472" customWidth="1"/>
    <col min="12037" max="12037" width="13.7109375" style="472" customWidth="1"/>
    <col min="12038" max="12038" width="15.7109375" style="472" customWidth="1"/>
    <col min="12039" max="12039" width="13.7109375" style="472" customWidth="1"/>
    <col min="12040" max="12040" width="15.7109375" style="472" customWidth="1"/>
    <col min="12041" max="12041" width="2.7109375" style="472" customWidth="1"/>
    <col min="12042" max="12042" width="61.85546875" style="472" customWidth="1"/>
    <col min="12043" max="12288" width="9.140625" style="472"/>
    <col min="12289" max="12289" width="5.7109375" style="472" customWidth="1"/>
    <col min="12290" max="12290" width="63.7109375" style="472" customWidth="1"/>
    <col min="12291" max="12291" width="7.7109375" style="472" customWidth="1"/>
    <col min="12292" max="12292" width="8.7109375" style="472" customWidth="1"/>
    <col min="12293" max="12293" width="13.7109375" style="472" customWidth="1"/>
    <col min="12294" max="12294" width="15.7109375" style="472" customWidth="1"/>
    <col min="12295" max="12295" width="13.7109375" style="472" customWidth="1"/>
    <col min="12296" max="12296" width="15.7109375" style="472" customWidth="1"/>
    <col min="12297" max="12297" width="2.7109375" style="472" customWidth="1"/>
    <col min="12298" max="12298" width="61.85546875" style="472" customWidth="1"/>
    <col min="12299" max="12544" width="9.140625" style="472"/>
    <col min="12545" max="12545" width="5.7109375" style="472" customWidth="1"/>
    <col min="12546" max="12546" width="63.7109375" style="472" customWidth="1"/>
    <col min="12547" max="12547" width="7.7109375" style="472" customWidth="1"/>
    <col min="12548" max="12548" width="8.7109375" style="472" customWidth="1"/>
    <col min="12549" max="12549" width="13.7109375" style="472" customWidth="1"/>
    <col min="12550" max="12550" width="15.7109375" style="472" customWidth="1"/>
    <col min="12551" max="12551" width="13.7109375" style="472" customWidth="1"/>
    <col min="12552" max="12552" width="15.7109375" style="472" customWidth="1"/>
    <col min="12553" max="12553" width="2.7109375" style="472" customWidth="1"/>
    <col min="12554" max="12554" width="61.85546875" style="472" customWidth="1"/>
    <col min="12555" max="12800" width="9.140625" style="472"/>
    <col min="12801" max="12801" width="5.7109375" style="472" customWidth="1"/>
    <col min="12802" max="12802" width="63.7109375" style="472" customWidth="1"/>
    <col min="12803" max="12803" width="7.7109375" style="472" customWidth="1"/>
    <col min="12804" max="12804" width="8.7109375" style="472" customWidth="1"/>
    <col min="12805" max="12805" width="13.7109375" style="472" customWidth="1"/>
    <col min="12806" max="12806" width="15.7109375" style="472" customWidth="1"/>
    <col min="12807" max="12807" width="13.7109375" style="472" customWidth="1"/>
    <col min="12808" max="12808" width="15.7109375" style="472" customWidth="1"/>
    <col min="12809" max="12809" width="2.7109375" style="472" customWidth="1"/>
    <col min="12810" max="12810" width="61.85546875" style="472" customWidth="1"/>
    <col min="12811" max="13056" width="9.140625" style="472"/>
    <col min="13057" max="13057" width="5.7109375" style="472" customWidth="1"/>
    <col min="13058" max="13058" width="63.7109375" style="472" customWidth="1"/>
    <col min="13059" max="13059" width="7.7109375" style="472" customWidth="1"/>
    <col min="13060" max="13060" width="8.7109375" style="472" customWidth="1"/>
    <col min="13061" max="13061" width="13.7109375" style="472" customWidth="1"/>
    <col min="13062" max="13062" width="15.7109375" style="472" customWidth="1"/>
    <col min="13063" max="13063" width="13.7109375" style="472" customWidth="1"/>
    <col min="13064" max="13064" width="15.7109375" style="472" customWidth="1"/>
    <col min="13065" max="13065" width="2.7109375" style="472" customWidth="1"/>
    <col min="13066" max="13066" width="61.85546875" style="472" customWidth="1"/>
    <col min="13067" max="13312" width="9.140625" style="472"/>
    <col min="13313" max="13313" width="5.7109375" style="472" customWidth="1"/>
    <col min="13314" max="13314" width="63.7109375" style="472" customWidth="1"/>
    <col min="13315" max="13315" width="7.7109375" style="472" customWidth="1"/>
    <col min="13316" max="13316" width="8.7109375" style="472" customWidth="1"/>
    <col min="13317" max="13317" width="13.7109375" style="472" customWidth="1"/>
    <col min="13318" max="13318" width="15.7109375" style="472" customWidth="1"/>
    <col min="13319" max="13319" width="13.7109375" style="472" customWidth="1"/>
    <col min="13320" max="13320" width="15.7109375" style="472" customWidth="1"/>
    <col min="13321" max="13321" width="2.7109375" style="472" customWidth="1"/>
    <col min="13322" max="13322" width="61.85546875" style="472" customWidth="1"/>
    <col min="13323" max="13568" width="9.140625" style="472"/>
    <col min="13569" max="13569" width="5.7109375" style="472" customWidth="1"/>
    <col min="13570" max="13570" width="63.7109375" style="472" customWidth="1"/>
    <col min="13571" max="13571" width="7.7109375" style="472" customWidth="1"/>
    <col min="13572" max="13572" width="8.7109375" style="472" customWidth="1"/>
    <col min="13573" max="13573" width="13.7109375" style="472" customWidth="1"/>
    <col min="13574" max="13574" width="15.7109375" style="472" customWidth="1"/>
    <col min="13575" max="13575" width="13.7109375" style="472" customWidth="1"/>
    <col min="13576" max="13576" width="15.7109375" style="472" customWidth="1"/>
    <col min="13577" max="13577" width="2.7109375" style="472" customWidth="1"/>
    <col min="13578" max="13578" width="61.85546875" style="472" customWidth="1"/>
    <col min="13579" max="13824" width="9.140625" style="472"/>
    <col min="13825" max="13825" width="5.7109375" style="472" customWidth="1"/>
    <col min="13826" max="13826" width="63.7109375" style="472" customWidth="1"/>
    <col min="13827" max="13827" width="7.7109375" style="472" customWidth="1"/>
    <col min="13828" max="13828" width="8.7109375" style="472" customWidth="1"/>
    <col min="13829" max="13829" width="13.7109375" style="472" customWidth="1"/>
    <col min="13830" max="13830" width="15.7109375" style="472" customWidth="1"/>
    <col min="13831" max="13831" width="13.7109375" style="472" customWidth="1"/>
    <col min="13832" max="13832" width="15.7109375" style="472" customWidth="1"/>
    <col min="13833" max="13833" width="2.7109375" style="472" customWidth="1"/>
    <col min="13834" max="13834" width="61.85546875" style="472" customWidth="1"/>
    <col min="13835" max="14080" width="9.140625" style="472"/>
    <col min="14081" max="14081" width="5.7109375" style="472" customWidth="1"/>
    <col min="14082" max="14082" width="63.7109375" style="472" customWidth="1"/>
    <col min="14083" max="14083" width="7.7109375" style="472" customWidth="1"/>
    <col min="14084" max="14084" width="8.7109375" style="472" customWidth="1"/>
    <col min="14085" max="14085" width="13.7109375" style="472" customWidth="1"/>
    <col min="14086" max="14086" width="15.7109375" style="472" customWidth="1"/>
    <col min="14087" max="14087" width="13.7109375" style="472" customWidth="1"/>
    <col min="14088" max="14088" width="15.7109375" style="472" customWidth="1"/>
    <col min="14089" max="14089" width="2.7109375" style="472" customWidth="1"/>
    <col min="14090" max="14090" width="61.85546875" style="472" customWidth="1"/>
    <col min="14091" max="14336" width="9.140625" style="472"/>
    <col min="14337" max="14337" width="5.7109375" style="472" customWidth="1"/>
    <col min="14338" max="14338" width="63.7109375" style="472" customWidth="1"/>
    <col min="14339" max="14339" width="7.7109375" style="472" customWidth="1"/>
    <col min="14340" max="14340" width="8.7109375" style="472" customWidth="1"/>
    <col min="14341" max="14341" width="13.7109375" style="472" customWidth="1"/>
    <col min="14342" max="14342" width="15.7109375" style="472" customWidth="1"/>
    <col min="14343" max="14343" width="13.7109375" style="472" customWidth="1"/>
    <col min="14344" max="14344" width="15.7109375" style="472" customWidth="1"/>
    <col min="14345" max="14345" width="2.7109375" style="472" customWidth="1"/>
    <col min="14346" max="14346" width="61.85546875" style="472" customWidth="1"/>
    <col min="14347" max="14592" width="9.140625" style="472"/>
    <col min="14593" max="14593" width="5.7109375" style="472" customWidth="1"/>
    <col min="14594" max="14594" width="63.7109375" style="472" customWidth="1"/>
    <col min="14595" max="14595" width="7.7109375" style="472" customWidth="1"/>
    <col min="14596" max="14596" width="8.7109375" style="472" customWidth="1"/>
    <col min="14597" max="14597" width="13.7109375" style="472" customWidth="1"/>
    <col min="14598" max="14598" width="15.7109375" style="472" customWidth="1"/>
    <col min="14599" max="14599" width="13.7109375" style="472" customWidth="1"/>
    <col min="14600" max="14600" width="15.7109375" style="472" customWidth="1"/>
    <col min="14601" max="14601" width="2.7109375" style="472" customWidth="1"/>
    <col min="14602" max="14602" width="61.85546875" style="472" customWidth="1"/>
    <col min="14603" max="14848" width="9.140625" style="472"/>
    <col min="14849" max="14849" width="5.7109375" style="472" customWidth="1"/>
    <col min="14850" max="14850" width="63.7109375" style="472" customWidth="1"/>
    <col min="14851" max="14851" width="7.7109375" style="472" customWidth="1"/>
    <col min="14852" max="14852" width="8.7109375" style="472" customWidth="1"/>
    <col min="14853" max="14853" width="13.7109375" style="472" customWidth="1"/>
    <col min="14854" max="14854" width="15.7109375" style="472" customWidth="1"/>
    <col min="14855" max="14855" width="13.7109375" style="472" customWidth="1"/>
    <col min="14856" max="14856" width="15.7109375" style="472" customWidth="1"/>
    <col min="14857" max="14857" width="2.7109375" style="472" customWidth="1"/>
    <col min="14858" max="14858" width="61.85546875" style="472" customWidth="1"/>
    <col min="14859" max="15104" width="9.140625" style="472"/>
    <col min="15105" max="15105" width="5.7109375" style="472" customWidth="1"/>
    <col min="15106" max="15106" width="63.7109375" style="472" customWidth="1"/>
    <col min="15107" max="15107" width="7.7109375" style="472" customWidth="1"/>
    <col min="15108" max="15108" width="8.7109375" style="472" customWidth="1"/>
    <col min="15109" max="15109" width="13.7109375" style="472" customWidth="1"/>
    <col min="15110" max="15110" width="15.7109375" style="472" customWidth="1"/>
    <col min="15111" max="15111" width="13.7109375" style="472" customWidth="1"/>
    <col min="15112" max="15112" width="15.7109375" style="472" customWidth="1"/>
    <col min="15113" max="15113" width="2.7109375" style="472" customWidth="1"/>
    <col min="15114" max="15114" width="61.85546875" style="472" customWidth="1"/>
    <col min="15115" max="15360" width="9.140625" style="472"/>
    <col min="15361" max="15361" width="5.7109375" style="472" customWidth="1"/>
    <col min="15362" max="15362" width="63.7109375" style="472" customWidth="1"/>
    <col min="15363" max="15363" width="7.7109375" style="472" customWidth="1"/>
    <col min="15364" max="15364" width="8.7109375" style="472" customWidth="1"/>
    <col min="15365" max="15365" width="13.7109375" style="472" customWidth="1"/>
    <col min="15366" max="15366" width="15.7109375" style="472" customWidth="1"/>
    <col min="15367" max="15367" width="13.7109375" style="472" customWidth="1"/>
    <col min="15368" max="15368" width="15.7109375" style="472" customWidth="1"/>
    <col min="15369" max="15369" width="2.7109375" style="472" customWidth="1"/>
    <col min="15370" max="15370" width="61.85546875" style="472" customWidth="1"/>
    <col min="15371" max="15616" width="9.140625" style="472"/>
    <col min="15617" max="15617" width="5.7109375" style="472" customWidth="1"/>
    <col min="15618" max="15618" width="63.7109375" style="472" customWidth="1"/>
    <col min="15619" max="15619" width="7.7109375" style="472" customWidth="1"/>
    <col min="15620" max="15620" width="8.7109375" style="472" customWidth="1"/>
    <col min="15621" max="15621" width="13.7109375" style="472" customWidth="1"/>
    <col min="15622" max="15622" width="15.7109375" style="472" customWidth="1"/>
    <col min="15623" max="15623" width="13.7109375" style="472" customWidth="1"/>
    <col min="15624" max="15624" width="15.7109375" style="472" customWidth="1"/>
    <col min="15625" max="15625" width="2.7109375" style="472" customWidth="1"/>
    <col min="15626" max="15626" width="61.85546875" style="472" customWidth="1"/>
    <col min="15627" max="15872" width="9.140625" style="472"/>
    <col min="15873" max="15873" width="5.7109375" style="472" customWidth="1"/>
    <col min="15874" max="15874" width="63.7109375" style="472" customWidth="1"/>
    <col min="15875" max="15875" width="7.7109375" style="472" customWidth="1"/>
    <col min="15876" max="15876" width="8.7109375" style="472" customWidth="1"/>
    <col min="15877" max="15877" width="13.7109375" style="472" customWidth="1"/>
    <col min="15878" max="15878" width="15.7109375" style="472" customWidth="1"/>
    <col min="15879" max="15879" width="13.7109375" style="472" customWidth="1"/>
    <col min="15880" max="15880" width="15.7109375" style="472" customWidth="1"/>
    <col min="15881" max="15881" width="2.7109375" style="472" customWidth="1"/>
    <col min="15882" max="15882" width="61.85546875" style="472" customWidth="1"/>
    <col min="15883" max="16128" width="9.140625" style="472"/>
    <col min="16129" max="16129" width="5.7109375" style="472" customWidth="1"/>
    <col min="16130" max="16130" width="63.7109375" style="472" customWidth="1"/>
    <col min="16131" max="16131" width="7.7109375" style="472" customWidth="1"/>
    <col min="16132" max="16132" width="8.7109375" style="472" customWidth="1"/>
    <col min="16133" max="16133" width="13.7109375" style="472" customWidth="1"/>
    <col min="16134" max="16134" width="15.7109375" style="472" customWidth="1"/>
    <col min="16135" max="16135" width="13.7109375" style="472" customWidth="1"/>
    <col min="16136" max="16136" width="15.7109375" style="472" customWidth="1"/>
    <col min="16137" max="16137" width="2.7109375" style="472" customWidth="1"/>
    <col min="16138" max="16138" width="61.85546875" style="472" customWidth="1"/>
    <col min="16139" max="16384" width="9.140625" style="472"/>
  </cols>
  <sheetData>
    <row r="1" spans="1:10" s="421" customFormat="1" ht="21" thickBot="1">
      <c r="A1" s="957" t="s">
        <v>494</v>
      </c>
      <c r="B1" s="958"/>
      <c r="C1" s="958"/>
      <c r="D1" s="958"/>
      <c r="E1" s="958"/>
      <c r="F1" s="958"/>
      <c r="G1" s="958"/>
      <c r="H1" s="959"/>
      <c r="I1" s="419"/>
      <c r="J1" s="420"/>
    </row>
    <row r="2" spans="1:10" s="421" customFormat="1" ht="40.5" customHeight="1" thickBot="1">
      <c r="A2" s="960" t="s">
        <v>479</v>
      </c>
      <c r="B2" s="961"/>
      <c r="C2" s="961"/>
      <c r="D2" s="961"/>
      <c r="E2" s="961"/>
      <c r="F2" s="961"/>
      <c r="G2" s="961"/>
      <c r="H2" s="962"/>
      <c r="I2" s="422"/>
      <c r="J2" s="420"/>
    </row>
    <row r="3" spans="1:10" s="421" customFormat="1" ht="21" thickBot="1">
      <c r="A3" s="423"/>
      <c r="B3" s="424"/>
      <c r="C3" s="425"/>
      <c r="D3" s="426"/>
      <c r="E3" s="427"/>
      <c r="F3" s="428"/>
      <c r="G3" s="427"/>
      <c r="H3" s="429"/>
      <c r="I3" s="430"/>
      <c r="J3" s="420"/>
    </row>
    <row r="4" spans="1:10" s="439" customFormat="1">
      <c r="A4" s="431" t="s">
        <v>495</v>
      </c>
      <c r="B4" s="432" t="s">
        <v>496</v>
      </c>
      <c r="C4" s="433" t="s">
        <v>497</v>
      </c>
      <c r="D4" s="433" t="s">
        <v>498</v>
      </c>
      <c r="E4" s="434" t="s">
        <v>499</v>
      </c>
      <c r="F4" s="435" t="s">
        <v>483</v>
      </c>
      <c r="G4" s="434" t="s">
        <v>500</v>
      </c>
      <c r="H4" s="436" t="s">
        <v>501</v>
      </c>
      <c r="I4" s="437"/>
      <c r="J4" s="438"/>
    </row>
    <row r="5" spans="1:10" s="439" customFormat="1" ht="13.5" thickBot="1">
      <c r="A5" s="440"/>
      <c r="B5" s="441"/>
      <c r="C5" s="442"/>
      <c r="D5" s="442"/>
      <c r="E5" s="443" t="s">
        <v>57</v>
      </c>
      <c r="F5" s="444" t="s">
        <v>57</v>
      </c>
      <c r="G5" s="443" t="s">
        <v>57</v>
      </c>
      <c r="H5" s="445" t="s">
        <v>57</v>
      </c>
      <c r="I5" s="437"/>
      <c r="J5" s="438"/>
    </row>
    <row r="6" spans="1:10" s="439" customFormat="1">
      <c r="A6" s="446"/>
      <c r="B6" s="447"/>
      <c r="C6" s="448"/>
      <c r="D6" s="448"/>
      <c r="E6" s="449"/>
      <c r="F6" s="450"/>
      <c r="G6" s="449"/>
      <c r="H6" s="451"/>
      <c r="I6" s="437"/>
      <c r="J6" s="438"/>
    </row>
    <row r="7" spans="1:10" s="439" customFormat="1">
      <c r="A7" s="452"/>
      <c r="B7" s="453" t="s">
        <v>486</v>
      </c>
      <c r="C7" s="454"/>
      <c r="D7" s="454"/>
      <c r="E7" s="455"/>
      <c r="F7" s="456"/>
      <c r="G7" s="455"/>
      <c r="H7" s="457"/>
      <c r="I7" s="458"/>
      <c r="J7" s="438"/>
    </row>
    <row r="8" spans="1:10" s="439" customFormat="1">
      <c r="A8" s="459"/>
      <c r="B8" s="460"/>
      <c r="C8" s="460"/>
      <c r="D8" s="460"/>
      <c r="E8" s="461"/>
      <c r="F8" s="462"/>
      <c r="G8" s="461"/>
      <c r="H8" s="463"/>
      <c r="I8" s="458"/>
      <c r="J8" s="438"/>
    </row>
    <row r="9" spans="1:10">
      <c r="A9" s="464"/>
      <c r="B9" s="465" t="s">
        <v>538</v>
      </c>
      <c r="C9" s="466"/>
      <c r="D9" s="467"/>
      <c r="E9" s="468"/>
      <c r="F9" s="469"/>
      <c r="G9" s="468"/>
      <c r="H9" s="470"/>
      <c r="I9" s="471"/>
    </row>
    <row r="10" spans="1:10" ht="165.75">
      <c r="A10" s="464">
        <v>1</v>
      </c>
      <c r="B10" s="473" t="s">
        <v>539</v>
      </c>
      <c r="C10" s="340">
        <v>1</v>
      </c>
      <c r="D10" s="474" t="s">
        <v>292</v>
      </c>
      <c r="E10" s="342">
        <v>0</v>
      </c>
      <c r="F10" s="475">
        <f t="shared" ref="F10:F37" si="0">PRODUCT(C10,E10)</f>
        <v>0</v>
      </c>
      <c r="G10" s="342">
        <v>0</v>
      </c>
      <c r="H10" s="476">
        <f t="shared" ref="H10:H37" si="1">PRODUCT(C10,G10)</f>
        <v>0</v>
      </c>
      <c r="I10" s="477"/>
    </row>
    <row r="11" spans="1:10" ht="24">
      <c r="A11" s="478"/>
      <c r="B11" s="479" t="s">
        <v>540</v>
      </c>
      <c r="C11" s="345"/>
      <c r="D11" s="480"/>
      <c r="E11" s="347"/>
      <c r="F11" s="475">
        <f t="shared" si="0"/>
        <v>0</v>
      </c>
      <c r="G11" s="347"/>
      <c r="H11" s="476">
        <f t="shared" si="1"/>
        <v>0</v>
      </c>
      <c r="I11" s="477"/>
    </row>
    <row r="12" spans="1:10" ht="76.5">
      <c r="A12" s="481">
        <v>2</v>
      </c>
      <c r="B12" s="473" t="s">
        <v>541</v>
      </c>
      <c r="C12" s="340">
        <v>6</v>
      </c>
      <c r="D12" s="474" t="s">
        <v>292</v>
      </c>
      <c r="E12" s="342">
        <v>0</v>
      </c>
      <c r="F12" s="475">
        <f t="shared" si="0"/>
        <v>0</v>
      </c>
      <c r="G12" s="342">
        <v>0</v>
      </c>
      <c r="H12" s="476">
        <f t="shared" si="1"/>
        <v>0</v>
      </c>
      <c r="I12" s="477"/>
    </row>
    <row r="13" spans="1:10">
      <c r="A13" s="464"/>
      <c r="B13" s="479" t="s">
        <v>542</v>
      </c>
      <c r="C13" s="345"/>
      <c r="D13" s="480"/>
      <c r="E13" s="347"/>
      <c r="F13" s="475">
        <f t="shared" si="0"/>
        <v>0</v>
      </c>
      <c r="G13" s="347"/>
      <c r="H13" s="476">
        <f t="shared" si="1"/>
        <v>0</v>
      </c>
      <c r="I13" s="477"/>
    </row>
    <row r="14" spans="1:10">
      <c r="A14" s="464">
        <v>3</v>
      </c>
      <c r="B14" s="482" t="s">
        <v>543</v>
      </c>
      <c r="C14" s="340">
        <v>6</v>
      </c>
      <c r="D14" s="474" t="s">
        <v>292</v>
      </c>
      <c r="E14" s="342">
        <v>0</v>
      </c>
      <c r="F14" s="475">
        <f t="shared" si="0"/>
        <v>0</v>
      </c>
      <c r="G14" s="342">
        <v>0</v>
      </c>
      <c r="H14" s="476">
        <f t="shared" si="1"/>
        <v>0</v>
      </c>
      <c r="I14" s="477"/>
    </row>
    <row r="15" spans="1:10">
      <c r="A15" s="478"/>
      <c r="B15" s="479" t="s">
        <v>542</v>
      </c>
      <c r="C15" s="345"/>
      <c r="D15" s="480"/>
      <c r="E15" s="347"/>
      <c r="F15" s="475">
        <f t="shared" si="0"/>
        <v>0</v>
      </c>
      <c r="G15" s="347"/>
      <c r="H15" s="476">
        <f t="shared" si="1"/>
        <v>0</v>
      </c>
      <c r="I15" s="477"/>
    </row>
    <row r="16" spans="1:10">
      <c r="A16" s="481">
        <v>4</v>
      </c>
      <c r="B16" s="482" t="s">
        <v>544</v>
      </c>
      <c r="C16" s="340">
        <v>6</v>
      </c>
      <c r="D16" s="474" t="s">
        <v>292</v>
      </c>
      <c r="E16" s="342">
        <v>0</v>
      </c>
      <c r="F16" s="475">
        <f t="shared" si="0"/>
        <v>0</v>
      </c>
      <c r="G16" s="342">
        <v>0</v>
      </c>
      <c r="H16" s="476">
        <f t="shared" si="1"/>
        <v>0</v>
      </c>
      <c r="I16" s="477"/>
    </row>
    <row r="17" spans="1:9">
      <c r="A17" s="464"/>
      <c r="B17" s="479" t="s">
        <v>542</v>
      </c>
      <c r="C17" s="345"/>
      <c r="D17" s="480"/>
      <c r="E17" s="347"/>
      <c r="F17" s="475">
        <f t="shared" si="0"/>
        <v>0</v>
      </c>
      <c r="G17" s="347"/>
      <c r="H17" s="476">
        <f t="shared" si="1"/>
        <v>0</v>
      </c>
      <c r="I17" s="477"/>
    </row>
    <row r="18" spans="1:9" ht="25.5">
      <c r="A18" s="464">
        <v>5</v>
      </c>
      <c r="B18" s="483" t="s">
        <v>545</v>
      </c>
      <c r="C18" s="340">
        <v>2</v>
      </c>
      <c r="D18" s="474" t="s">
        <v>292</v>
      </c>
      <c r="E18" s="342">
        <v>0</v>
      </c>
      <c r="F18" s="475">
        <f t="shared" si="0"/>
        <v>0</v>
      </c>
      <c r="G18" s="342">
        <v>0</v>
      </c>
      <c r="H18" s="476">
        <f t="shared" si="1"/>
        <v>0</v>
      </c>
      <c r="I18" s="477"/>
    </row>
    <row r="19" spans="1:9">
      <c r="A19" s="478"/>
      <c r="B19" s="479" t="s">
        <v>510</v>
      </c>
      <c r="C19" s="345"/>
      <c r="D19" s="480"/>
      <c r="E19" s="347"/>
      <c r="F19" s="475">
        <f t="shared" si="0"/>
        <v>0</v>
      </c>
      <c r="G19" s="347"/>
      <c r="H19" s="476">
        <f t="shared" si="1"/>
        <v>0</v>
      </c>
      <c r="I19" s="477"/>
    </row>
    <row r="20" spans="1:9">
      <c r="A20" s="481">
        <v>6</v>
      </c>
      <c r="B20" s="483" t="s">
        <v>516</v>
      </c>
      <c r="C20" s="340">
        <v>12</v>
      </c>
      <c r="D20" s="474" t="s">
        <v>292</v>
      </c>
      <c r="E20" s="342">
        <v>0</v>
      </c>
      <c r="F20" s="475">
        <f t="shared" si="0"/>
        <v>0</v>
      </c>
      <c r="G20" s="342">
        <v>0</v>
      </c>
      <c r="H20" s="476">
        <f t="shared" si="1"/>
        <v>0</v>
      </c>
      <c r="I20" s="477"/>
    </row>
    <row r="21" spans="1:9" ht="24">
      <c r="A21" s="464"/>
      <c r="B21" s="479" t="s">
        <v>546</v>
      </c>
      <c r="C21" s="345"/>
      <c r="D21" s="480"/>
      <c r="E21" s="347"/>
      <c r="F21" s="475">
        <f t="shared" si="0"/>
        <v>0</v>
      </c>
      <c r="G21" s="347"/>
      <c r="H21" s="476">
        <f t="shared" si="1"/>
        <v>0</v>
      </c>
      <c r="I21" s="477"/>
    </row>
    <row r="22" spans="1:9">
      <c r="A22" s="464">
        <v>7</v>
      </c>
      <c r="B22" s="483" t="s">
        <v>522</v>
      </c>
      <c r="C22" s="340">
        <v>1</v>
      </c>
      <c r="D22" s="474" t="s">
        <v>523</v>
      </c>
      <c r="E22" s="342">
        <v>0</v>
      </c>
      <c r="F22" s="475">
        <f t="shared" si="0"/>
        <v>0</v>
      </c>
      <c r="G22" s="342">
        <v>0</v>
      </c>
      <c r="H22" s="476">
        <f t="shared" si="1"/>
        <v>0</v>
      </c>
      <c r="I22" s="477"/>
    </row>
    <row r="23" spans="1:9">
      <c r="A23" s="478"/>
      <c r="B23" s="479" t="s">
        <v>507</v>
      </c>
      <c r="C23" s="345"/>
      <c r="D23" s="480"/>
      <c r="E23" s="347"/>
      <c r="F23" s="475">
        <f t="shared" si="0"/>
        <v>0</v>
      </c>
      <c r="G23" s="347"/>
      <c r="H23" s="476">
        <f t="shared" si="1"/>
        <v>0</v>
      </c>
      <c r="I23" s="477"/>
    </row>
    <row r="24" spans="1:9">
      <c r="A24" s="481">
        <v>8</v>
      </c>
      <c r="B24" s="483" t="s">
        <v>524</v>
      </c>
      <c r="C24" s="340">
        <v>10</v>
      </c>
      <c r="D24" s="474" t="s">
        <v>504</v>
      </c>
      <c r="E24" s="341">
        <v>0</v>
      </c>
      <c r="F24" s="475">
        <f t="shared" si="0"/>
        <v>0</v>
      </c>
      <c r="G24" s="342">
        <v>0</v>
      </c>
      <c r="H24" s="476">
        <f t="shared" si="1"/>
        <v>0</v>
      </c>
      <c r="I24" s="477"/>
    </row>
    <row r="25" spans="1:9">
      <c r="A25" s="464"/>
      <c r="B25" s="479" t="s">
        <v>519</v>
      </c>
      <c r="C25" s="345"/>
      <c r="D25" s="480"/>
      <c r="E25" s="347"/>
      <c r="F25" s="475">
        <f t="shared" si="0"/>
        <v>0</v>
      </c>
      <c r="G25" s="347"/>
      <c r="H25" s="476">
        <f t="shared" si="1"/>
        <v>0</v>
      </c>
      <c r="I25" s="477"/>
    </row>
    <row r="26" spans="1:9">
      <c r="A26" s="464"/>
      <c r="B26" s="465" t="s">
        <v>525</v>
      </c>
      <c r="C26" s="466"/>
      <c r="D26" s="467"/>
      <c r="E26" s="468"/>
      <c r="F26" s="475">
        <f t="shared" si="0"/>
        <v>0</v>
      </c>
      <c r="G26" s="468"/>
      <c r="H26" s="476">
        <f t="shared" si="1"/>
        <v>0</v>
      </c>
      <c r="I26" s="477"/>
    </row>
    <row r="27" spans="1:9">
      <c r="A27" s="481">
        <v>9</v>
      </c>
      <c r="B27" s="483" t="s">
        <v>547</v>
      </c>
      <c r="C27" s="340">
        <v>300</v>
      </c>
      <c r="D27" s="474" t="s">
        <v>132</v>
      </c>
      <c r="E27" s="342">
        <v>0</v>
      </c>
      <c r="F27" s="475">
        <f t="shared" si="0"/>
        <v>0</v>
      </c>
      <c r="G27" s="342">
        <v>0</v>
      </c>
      <c r="H27" s="476">
        <f t="shared" si="1"/>
        <v>0</v>
      </c>
      <c r="I27" s="477"/>
    </row>
    <row r="28" spans="1:9">
      <c r="A28" s="464"/>
      <c r="B28" s="479" t="s">
        <v>548</v>
      </c>
      <c r="C28" s="345"/>
      <c r="D28" s="480"/>
      <c r="E28" s="347"/>
      <c r="F28" s="475">
        <f t="shared" si="0"/>
        <v>0</v>
      </c>
      <c r="G28" s="347"/>
      <c r="H28" s="476">
        <f t="shared" si="1"/>
        <v>0</v>
      </c>
      <c r="I28" s="477"/>
    </row>
    <row r="29" spans="1:9">
      <c r="A29" s="464">
        <v>10</v>
      </c>
      <c r="B29" s="483" t="s">
        <v>522</v>
      </c>
      <c r="C29" s="340">
        <v>1</v>
      </c>
      <c r="D29" s="474" t="s">
        <v>523</v>
      </c>
      <c r="E29" s="342">
        <v>0</v>
      </c>
      <c r="F29" s="475">
        <f t="shared" si="0"/>
        <v>0</v>
      </c>
      <c r="G29" s="342">
        <v>0</v>
      </c>
      <c r="H29" s="476">
        <f t="shared" si="1"/>
        <v>0</v>
      </c>
      <c r="I29" s="477"/>
    </row>
    <row r="30" spans="1:9">
      <c r="A30" s="478"/>
      <c r="B30" s="479" t="s">
        <v>507</v>
      </c>
      <c r="C30" s="345"/>
      <c r="D30" s="480"/>
      <c r="E30" s="347"/>
      <c r="F30" s="475">
        <f t="shared" si="0"/>
        <v>0</v>
      </c>
      <c r="G30" s="347"/>
      <c r="H30" s="476">
        <f t="shared" si="1"/>
        <v>0</v>
      </c>
      <c r="I30" s="477"/>
    </row>
    <row r="31" spans="1:9">
      <c r="A31" s="481">
        <v>11</v>
      </c>
      <c r="B31" s="483" t="s">
        <v>524</v>
      </c>
      <c r="C31" s="340">
        <v>10</v>
      </c>
      <c r="D31" s="474" t="s">
        <v>504</v>
      </c>
      <c r="E31" s="341">
        <v>0</v>
      </c>
      <c r="F31" s="475">
        <f t="shared" si="0"/>
        <v>0</v>
      </c>
      <c r="G31" s="342">
        <v>0</v>
      </c>
      <c r="H31" s="476">
        <f t="shared" si="1"/>
        <v>0</v>
      </c>
      <c r="I31" s="477"/>
    </row>
    <row r="32" spans="1:9">
      <c r="A32" s="464"/>
      <c r="B32" s="479" t="s">
        <v>519</v>
      </c>
      <c r="C32" s="345"/>
      <c r="D32" s="480"/>
      <c r="E32" s="347"/>
      <c r="F32" s="475">
        <f t="shared" si="0"/>
        <v>0</v>
      </c>
      <c r="G32" s="347"/>
      <c r="H32" s="476">
        <f t="shared" si="1"/>
        <v>0</v>
      </c>
      <c r="I32" s="477"/>
    </row>
    <row r="33" spans="1:11">
      <c r="A33" s="464"/>
      <c r="B33" s="465" t="s">
        <v>532</v>
      </c>
      <c r="C33" s="466"/>
      <c r="D33" s="484"/>
      <c r="E33" s="468">
        <v>0</v>
      </c>
      <c r="F33" s="475">
        <f t="shared" si="0"/>
        <v>0</v>
      </c>
      <c r="G33" s="468"/>
      <c r="H33" s="476">
        <f t="shared" si="1"/>
        <v>0</v>
      </c>
      <c r="I33" s="477"/>
    </row>
    <row r="34" spans="1:11" s="372" customFormat="1">
      <c r="A34" s="485">
        <v>12</v>
      </c>
      <c r="B34" s="339" t="s">
        <v>549</v>
      </c>
      <c r="C34" s="369">
        <v>1</v>
      </c>
      <c r="D34" s="339" t="s">
        <v>292</v>
      </c>
      <c r="E34" s="468">
        <v>0</v>
      </c>
      <c r="F34" s="475">
        <f t="shared" si="0"/>
        <v>0</v>
      </c>
      <c r="G34" s="342">
        <v>0</v>
      </c>
      <c r="H34" s="476">
        <f t="shared" si="1"/>
        <v>0</v>
      </c>
      <c r="I34" s="486"/>
    </row>
    <row r="35" spans="1:11" s="309" customFormat="1">
      <c r="A35" s="485">
        <v>13</v>
      </c>
      <c r="B35" s="353" t="s">
        <v>550</v>
      </c>
      <c r="C35" s="355">
        <v>13</v>
      </c>
      <c r="D35" s="353" t="s">
        <v>292</v>
      </c>
      <c r="E35" s="468">
        <v>0</v>
      </c>
      <c r="F35" s="475">
        <f t="shared" si="0"/>
        <v>0</v>
      </c>
      <c r="G35" s="487">
        <v>0</v>
      </c>
      <c r="H35" s="476">
        <f t="shared" si="1"/>
        <v>0</v>
      </c>
      <c r="I35" s="486"/>
    </row>
    <row r="36" spans="1:11" s="490" customFormat="1">
      <c r="A36" s="485">
        <v>14</v>
      </c>
      <c r="B36" s="488" t="s">
        <v>551</v>
      </c>
      <c r="C36" s="489">
        <v>1</v>
      </c>
      <c r="D36" s="356" t="s">
        <v>292</v>
      </c>
      <c r="E36" s="468">
        <v>0</v>
      </c>
      <c r="F36" s="475">
        <f t="shared" si="0"/>
        <v>0</v>
      </c>
      <c r="G36" s="367">
        <v>0</v>
      </c>
      <c r="H36" s="476">
        <f t="shared" si="1"/>
        <v>0</v>
      </c>
      <c r="I36" s="486"/>
      <c r="K36" s="491"/>
    </row>
    <row r="37" spans="1:11" s="372" customFormat="1">
      <c r="A37" s="485">
        <v>15</v>
      </c>
      <c r="B37" s="339" t="s">
        <v>535</v>
      </c>
      <c r="C37" s="369">
        <v>1</v>
      </c>
      <c r="D37" s="339" t="s">
        <v>292</v>
      </c>
      <c r="E37" s="468">
        <v>0</v>
      </c>
      <c r="F37" s="475">
        <f t="shared" si="0"/>
        <v>0</v>
      </c>
      <c r="G37" s="367">
        <v>0</v>
      </c>
      <c r="H37" s="476">
        <f t="shared" si="1"/>
        <v>0</v>
      </c>
      <c r="I37" s="486"/>
    </row>
    <row r="38" spans="1:11" s="501" customFormat="1">
      <c r="A38" s="492"/>
      <c r="B38" s="493" t="s">
        <v>536</v>
      </c>
      <c r="C38" s="494"/>
      <c r="D38" s="495"/>
      <c r="E38" s="496"/>
      <c r="F38" s="497"/>
      <c r="G38" s="496"/>
      <c r="H38" s="498"/>
      <c r="I38" s="499"/>
      <c r="J38" s="500"/>
    </row>
    <row r="39" spans="1:11" s="501" customFormat="1" ht="13.5" thickBot="1">
      <c r="A39" s="502"/>
      <c r="B39" s="503"/>
      <c r="C39" s="504"/>
      <c r="D39" s="505"/>
      <c r="E39" s="506"/>
      <c r="F39" s="507"/>
      <c r="G39" s="506"/>
      <c r="H39" s="508"/>
      <c r="I39" s="499"/>
      <c r="J39" s="500"/>
    </row>
    <row r="40" spans="1:11">
      <c r="A40" s="509"/>
      <c r="B40" s="510" t="s">
        <v>483</v>
      </c>
      <c r="C40" s="511"/>
      <c r="D40" s="512"/>
      <c r="E40" s="513"/>
      <c r="F40" s="514">
        <f>SUM(F9:F37)</f>
        <v>0</v>
      </c>
      <c r="G40" s="515"/>
      <c r="H40" s="516"/>
      <c r="I40" s="517"/>
    </row>
    <row r="41" spans="1:11">
      <c r="A41" s="518"/>
      <c r="B41" s="519" t="s">
        <v>484</v>
      </c>
      <c r="C41" s="520"/>
      <c r="D41" s="521"/>
      <c r="E41" s="522"/>
      <c r="F41" s="523"/>
      <c r="G41" s="524"/>
      <c r="H41" s="525">
        <f>SUM(H8:H37)</f>
        <v>0</v>
      </c>
      <c r="I41" s="526"/>
    </row>
    <row r="42" spans="1:11" ht="13.5" thickBot="1">
      <c r="A42" s="527"/>
      <c r="B42" s="528"/>
      <c r="C42" s="529"/>
      <c r="D42" s="530"/>
      <c r="E42" s="531"/>
      <c r="F42" s="517"/>
      <c r="G42" s="532"/>
      <c r="H42" s="533"/>
      <c r="I42" s="526"/>
    </row>
    <row r="43" spans="1:11" ht="13.5" thickBot="1">
      <c r="A43" s="534"/>
      <c r="B43" s="535" t="s">
        <v>537</v>
      </c>
      <c r="C43" s="536"/>
      <c r="D43" s="537"/>
      <c r="E43" s="538"/>
      <c r="F43" s="539"/>
      <c r="G43" s="538"/>
      <c r="H43" s="540">
        <f>SUM(H41,F40)</f>
        <v>0</v>
      </c>
      <c r="I43" s="541"/>
    </row>
  </sheetData>
  <sheetProtection password="C73F" sheet="1"/>
  <mergeCells count="2">
    <mergeCell ref="A1:H1"/>
    <mergeCell ref="A2:H2"/>
  </mergeCells>
  <conditionalFormatting sqref="E9:I43">
    <cfRule type="cellIs" dxfId="15" priority="3" stopIfTrue="1" operator="equal">
      <formula>0</formula>
    </cfRule>
  </conditionalFormatting>
  <conditionalFormatting sqref="G34">
    <cfRule type="cellIs" dxfId="14" priority="2" stopIfTrue="1" operator="equal">
      <formula>0</formula>
    </cfRule>
  </conditionalFormatting>
  <conditionalFormatting sqref="G37">
    <cfRule type="cellIs" dxfId="13" priority="1" stopIfTrue="1" operator="equal">
      <formula>0</formula>
    </cfRule>
  </conditionalFormatting>
  <printOptions horizontalCentered="1"/>
  <pageMargins left="0.19685039370078741" right="0.19685039370078741" top="1.7716535433070868" bottom="0.98425196850393704" header="1.3779527559055118" footer="0"/>
  <pageSetup paperSize="9" scale="68" fitToHeight="0" orientation="portrait" horizontalDpi="300" verticalDpi="300" r:id="rId1"/>
  <headerFooter alignWithMargins="0">
    <oddHeader>&amp;CVideo dohledový systém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1A544F-3953-4974-AC4D-0307BA638F8C}">
  <sheetPr>
    <tabColor rgb="FF00B0F0"/>
    <pageSetUpPr fitToPage="1"/>
  </sheetPr>
  <dimension ref="A1:K59"/>
  <sheetViews>
    <sheetView zoomScaleNormal="100" zoomScaleSheetLayoutView="93" workbookViewId="0">
      <selection sqref="A1:H1"/>
    </sheetView>
  </sheetViews>
  <sheetFormatPr defaultRowHeight="12.75"/>
  <cols>
    <col min="1" max="1" width="5.7109375" style="491" customWidth="1"/>
    <col min="2" max="2" width="60.7109375" style="491" customWidth="1"/>
    <col min="3" max="3" width="7.7109375" style="490" customWidth="1"/>
    <col min="4" max="4" width="8.7109375" style="490" customWidth="1"/>
    <col min="5" max="5" width="13.7109375" style="661" customWidth="1"/>
    <col min="6" max="6" width="15.7109375" style="623" customWidth="1"/>
    <col min="7" max="7" width="13.7109375" style="661" customWidth="1"/>
    <col min="8" max="8" width="15.7109375" style="623" customWidth="1"/>
    <col min="9" max="9" width="2.7109375" style="623" customWidth="1"/>
    <col min="10" max="256" width="9.140625" style="490"/>
    <col min="257" max="257" width="5.7109375" style="490" customWidth="1"/>
    <col min="258" max="258" width="60.7109375" style="490" customWidth="1"/>
    <col min="259" max="259" width="7.7109375" style="490" customWidth="1"/>
    <col min="260" max="260" width="8.7109375" style="490" customWidth="1"/>
    <col min="261" max="261" width="13.7109375" style="490" customWidth="1"/>
    <col min="262" max="262" width="15.7109375" style="490" customWidth="1"/>
    <col min="263" max="263" width="13.7109375" style="490" customWidth="1"/>
    <col min="264" max="264" width="15.7109375" style="490" customWidth="1"/>
    <col min="265" max="265" width="2.7109375" style="490" customWidth="1"/>
    <col min="266" max="512" width="9.140625" style="490"/>
    <col min="513" max="513" width="5.7109375" style="490" customWidth="1"/>
    <col min="514" max="514" width="60.7109375" style="490" customWidth="1"/>
    <col min="515" max="515" width="7.7109375" style="490" customWidth="1"/>
    <col min="516" max="516" width="8.7109375" style="490" customWidth="1"/>
    <col min="517" max="517" width="13.7109375" style="490" customWidth="1"/>
    <col min="518" max="518" width="15.7109375" style="490" customWidth="1"/>
    <col min="519" max="519" width="13.7109375" style="490" customWidth="1"/>
    <col min="520" max="520" width="15.7109375" style="490" customWidth="1"/>
    <col min="521" max="521" width="2.7109375" style="490" customWidth="1"/>
    <col min="522" max="768" width="9.140625" style="490"/>
    <col min="769" max="769" width="5.7109375" style="490" customWidth="1"/>
    <col min="770" max="770" width="60.7109375" style="490" customWidth="1"/>
    <col min="771" max="771" width="7.7109375" style="490" customWidth="1"/>
    <col min="772" max="772" width="8.7109375" style="490" customWidth="1"/>
    <col min="773" max="773" width="13.7109375" style="490" customWidth="1"/>
    <col min="774" max="774" width="15.7109375" style="490" customWidth="1"/>
    <col min="775" max="775" width="13.7109375" style="490" customWidth="1"/>
    <col min="776" max="776" width="15.7109375" style="490" customWidth="1"/>
    <col min="777" max="777" width="2.7109375" style="490" customWidth="1"/>
    <col min="778" max="1024" width="9.140625" style="490"/>
    <col min="1025" max="1025" width="5.7109375" style="490" customWidth="1"/>
    <col min="1026" max="1026" width="60.7109375" style="490" customWidth="1"/>
    <col min="1027" max="1027" width="7.7109375" style="490" customWidth="1"/>
    <col min="1028" max="1028" width="8.7109375" style="490" customWidth="1"/>
    <col min="1029" max="1029" width="13.7109375" style="490" customWidth="1"/>
    <col min="1030" max="1030" width="15.7109375" style="490" customWidth="1"/>
    <col min="1031" max="1031" width="13.7109375" style="490" customWidth="1"/>
    <col min="1032" max="1032" width="15.7109375" style="490" customWidth="1"/>
    <col min="1033" max="1033" width="2.7109375" style="490" customWidth="1"/>
    <col min="1034" max="1280" width="9.140625" style="490"/>
    <col min="1281" max="1281" width="5.7109375" style="490" customWidth="1"/>
    <col min="1282" max="1282" width="60.7109375" style="490" customWidth="1"/>
    <col min="1283" max="1283" width="7.7109375" style="490" customWidth="1"/>
    <col min="1284" max="1284" width="8.7109375" style="490" customWidth="1"/>
    <col min="1285" max="1285" width="13.7109375" style="490" customWidth="1"/>
    <col min="1286" max="1286" width="15.7109375" style="490" customWidth="1"/>
    <col min="1287" max="1287" width="13.7109375" style="490" customWidth="1"/>
    <col min="1288" max="1288" width="15.7109375" style="490" customWidth="1"/>
    <col min="1289" max="1289" width="2.7109375" style="490" customWidth="1"/>
    <col min="1290" max="1536" width="9.140625" style="490"/>
    <col min="1537" max="1537" width="5.7109375" style="490" customWidth="1"/>
    <col min="1538" max="1538" width="60.7109375" style="490" customWidth="1"/>
    <col min="1539" max="1539" width="7.7109375" style="490" customWidth="1"/>
    <col min="1540" max="1540" width="8.7109375" style="490" customWidth="1"/>
    <col min="1541" max="1541" width="13.7109375" style="490" customWidth="1"/>
    <col min="1542" max="1542" width="15.7109375" style="490" customWidth="1"/>
    <col min="1543" max="1543" width="13.7109375" style="490" customWidth="1"/>
    <col min="1544" max="1544" width="15.7109375" style="490" customWidth="1"/>
    <col min="1545" max="1545" width="2.7109375" style="490" customWidth="1"/>
    <col min="1546" max="1792" width="9.140625" style="490"/>
    <col min="1793" max="1793" width="5.7109375" style="490" customWidth="1"/>
    <col min="1794" max="1794" width="60.7109375" style="490" customWidth="1"/>
    <col min="1795" max="1795" width="7.7109375" style="490" customWidth="1"/>
    <col min="1796" max="1796" width="8.7109375" style="490" customWidth="1"/>
    <col min="1797" max="1797" width="13.7109375" style="490" customWidth="1"/>
    <col min="1798" max="1798" width="15.7109375" style="490" customWidth="1"/>
    <col min="1799" max="1799" width="13.7109375" style="490" customWidth="1"/>
    <col min="1800" max="1800" width="15.7109375" style="490" customWidth="1"/>
    <col min="1801" max="1801" width="2.7109375" style="490" customWidth="1"/>
    <col min="1802" max="2048" width="9.140625" style="490"/>
    <col min="2049" max="2049" width="5.7109375" style="490" customWidth="1"/>
    <col min="2050" max="2050" width="60.7109375" style="490" customWidth="1"/>
    <col min="2051" max="2051" width="7.7109375" style="490" customWidth="1"/>
    <col min="2052" max="2052" width="8.7109375" style="490" customWidth="1"/>
    <col min="2053" max="2053" width="13.7109375" style="490" customWidth="1"/>
    <col min="2054" max="2054" width="15.7109375" style="490" customWidth="1"/>
    <col min="2055" max="2055" width="13.7109375" style="490" customWidth="1"/>
    <col min="2056" max="2056" width="15.7109375" style="490" customWidth="1"/>
    <col min="2057" max="2057" width="2.7109375" style="490" customWidth="1"/>
    <col min="2058" max="2304" width="9.140625" style="490"/>
    <col min="2305" max="2305" width="5.7109375" style="490" customWidth="1"/>
    <col min="2306" max="2306" width="60.7109375" style="490" customWidth="1"/>
    <col min="2307" max="2307" width="7.7109375" style="490" customWidth="1"/>
    <col min="2308" max="2308" width="8.7109375" style="490" customWidth="1"/>
    <col min="2309" max="2309" width="13.7109375" style="490" customWidth="1"/>
    <col min="2310" max="2310" width="15.7109375" style="490" customWidth="1"/>
    <col min="2311" max="2311" width="13.7109375" style="490" customWidth="1"/>
    <col min="2312" max="2312" width="15.7109375" style="490" customWidth="1"/>
    <col min="2313" max="2313" width="2.7109375" style="490" customWidth="1"/>
    <col min="2314" max="2560" width="9.140625" style="490"/>
    <col min="2561" max="2561" width="5.7109375" style="490" customWidth="1"/>
    <col min="2562" max="2562" width="60.7109375" style="490" customWidth="1"/>
    <col min="2563" max="2563" width="7.7109375" style="490" customWidth="1"/>
    <col min="2564" max="2564" width="8.7109375" style="490" customWidth="1"/>
    <col min="2565" max="2565" width="13.7109375" style="490" customWidth="1"/>
    <col min="2566" max="2566" width="15.7109375" style="490" customWidth="1"/>
    <col min="2567" max="2567" width="13.7109375" style="490" customWidth="1"/>
    <col min="2568" max="2568" width="15.7109375" style="490" customWidth="1"/>
    <col min="2569" max="2569" width="2.7109375" style="490" customWidth="1"/>
    <col min="2570" max="2816" width="9.140625" style="490"/>
    <col min="2817" max="2817" width="5.7109375" style="490" customWidth="1"/>
    <col min="2818" max="2818" width="60.7109375" style="490" customWidth="1"/>
    <col min="2819" max="2819" width="7.7109375" style="490" customWidth="1"/>
    <col min="2820" max="2820" width="8.7109375" style="490" customWidth="1"/>
    <col min="2821" max="2821" width="13.7109375" style="490" customWidth="1"/>
    <col min="2822" max="2822" width="15.7109375" style="490" customWidth="1"/>
    <col min="2823" max="2823" width="13.7109375" style="490" customWidth="1"/>
    <col min="2824" max="2824" width="15.7109375" style="490" customWidth="1"/>
    <col min="2825" max="2825" width="2.7109375" style="490" customWidth="1"/>
    <col min="2826" max="3072" width="9.140625" style="490"/>
    <col min="3073" max="3073" width="5.7109375" style="490" customWidth="1"/>
    <col min="3074" max="3074" width="60.7109375" style="490" customWidth="1"/>
    <col min="3075" max="3075" width="7.7109375" style="490" customWidth="1"/>
    <col min="3076" max="3076" width="8.7109375" style="490" customWidth="1"/>
    <col min="3077" max="3077" width="13.7109375" style="490" customWidth="1"/>
    <col min="3078" max="3078" width="15.7109375" style="490" customWidth="1"/>
    <col min="3079" max="3079" width="13.7109375" style="490" customWidth="1"/>
    <col min="3080" max="3080" width="15.7109375" style="490" customWidth="1"/>
    <col min="3081" max="3081" width="2.7109375" style="490" customWidth="1"/>
    <col min="3082" max="3328" width="9.140625" style="490"/>
    <col min="3329" max="3329" width="5.7109375" style="490" customWidth="1"/>
    <col min="3330" max="3330" width="60.7109375" style="490" customWidth="1"/>
    <col min="3331" max="3331" width="7.7109375" style="490" customWidth="1"/>
    <col min="3332" max="3332" width="8.7109375" style="490" customWidth="1"/>
    <col min="3333" max="3333" width="13.7109375" style="490" customWidth="1"/>
    <col min="3334" max="3334" width="15.7109375" style="490" customWidth="1"/>
    <col min="3335" max="3335" width="13.7109375" style="490" customWidth="1"/>
    <col min="3336" max="3336" width="15.7109375" style="490" customWidth="1"/>
    <col min="3337" max="3337" width="2.7109375" style="490" customWidth="1"/>
    <col min="3338" max="3584" width="9.140625" style="490"/>
    <col min="3585" max="3585" width="5.7109375" style="490" customWidth="1"/>
    <col min="3586" max="3586" width="60.7109375" style="490" customWidth="1"/>
    <col min="3587" max="3587" width="7.7109375" style="490" customWidth="1"/>
    <col min="3588" max="3588" width="8.7109375" style="490" customWidth="1"/>
    <col min="3589" max="3589" width="13.7109375" style="490" customWidth="1"/>
    <col min="3590" max="3590" width="15.7109375" style="490" customWidth="1"/>
    <col min="3591" max="3591" width="13.7109375" style="490" customWidth="1"/>
    <col min="3592" max="3592" width="15.7109375" style="490" customWidth="1"/>
    <col min="3593" max="3593" width="2.7109375" style="490" customWidth="1"/>
    <col min="3594" max="3840" width="9.140625" style="490"/>
    <col min="3841" max="3841" width="5.7109375" style="490" customWidth="1"/>
    <col min="3842" max="3842" width="60.7109375" style="490" customWidth="1"/>
    <col min="3843" max="3843" width="7.7109375" style="490" customWidth="1"/>
    <col min="3844" max="3844" width="8.7109375" style="490" customWidth="1"/>
    <col min="3845" max="3845" width="13.7109375" style="490" customWidth="1"/>
    <col min="3846" max="3846" width="15.7109375" style="490" customWidth="1"/>
    <col min="3847" max="3847" width="13.7109375" style="490" customWidth="1"/>
    <col min="3848" max="3848" width="15.7109375" style="490" customWidth="1"/>
    <col min="3849" max="3849" width="2.7109375" style="490" customWidth="1"/>
    <col min="3850" max="4096" width="9.140625" style="490"/>
    <col min="4097" max="4097" width="5.7109375" style="490" customWidth="1"/>
    <col min="4098" max="4098" width="60.7109375" style="490" customWidth="1"/>
    <col min="4099" max="4099" width="7.7109375" style="490" customWidth="1"/>
    <col min="4100" max="4100" width="8.7109375" style="490" customWidth="1"/>
    <col min="4101" max="4101" width="13.7109375" style="490" customWidth="1"/>
    <col min="4102" max="4102" width="15.7109375" style="490" customWidth="1"/>
    <col min="4103" max="4103" width="13.7109375" style="490" customWidth="1"/>
    <col min="4104" max="4104" width="15.7109375" style="490" customWidth="1"/>
    <col min="4105" max="4105" width="2.7109375" style="490" customWidth="1"/>
    <col min="4106" max="4352" width="9.140625" style="490"/>
    <col min="4353" max="4353" width="5.7109375" style="490" customWidth="1"/>
    <col min="4354" max="4354" width="60.7109375" style="490" customWidth="1"/>
    <col min="4355" max="4355" width="7.7109375" style="490" customWidth="1"/>
    <col min="4356" max="4356" width="8.7109375" style="490" customWidth="1"/>
    <col min="4357" max="4357" width="13.7109375" style="490" customWidth="1"/>
    <col min="4358" max="4358" width="15.7109375" style="490" customWidth="1"/>
    <col min="4359" max="4359" width="13.7109375" style="490" customWidth="1"/>
    <col min="4360" max="4360" width="15.7109375" style="490" customWidth="1"/>
    <col min="4361" max="4361" width="2.7109375" style="490" customWidth="1"/>
    <col min="4362" max="4608" width="9.140625" style="490"/>
    <col min="4609" max="4609" width="5.7109375" style="490" customWidth="1"/>
    <col min="4610" max="4610" width="60.7109375" style="490" customWidth="1"/>
    <col min="4611" max="4611" width="7.7109375" style="490" customWidth="1"/>
    <col min="4612" max="4612" width="8.7109375" style="490" customWidth="1"/>
    <col min="4613" max="4613" width="13.7109375" style="490" customWidth="1"/>
    <col min="4614" max="4614" width="15.7109375" style="490" customWidth="1"/>
    <col min="4615" max="4615" width="13.7109375" style="490" customWidth="1"/>
    <col min="4616" max="4616" width="15.7109375" style="490" customWidth="1"/>
    <col min="4617" max="4617" width="2.7109375" style="490" customWidth="1"/>
    <col min="4618" max="4864" width="9.140625" style="490"/>
    <col min="4865" max="4865" width="5.7109375" style="490" customWidth="1"/>
    <col min="4866" max="4866" width="60.7109375" style="490" customWidth="1"/>
    <col min="4867" max="4867" width="7.7109375" style="490" customWidth="1"/>
    <col min="4868" max="4868" width="8.7109375" style="490" customWidth="1"/>
    <col min="4869" max="4869" width="13.7109375" style="490" customWidth="1"/>
    <col min="4870" max="4870" width="15.7109375" style="490" customWidth="1"/>
    <col min="4871" max="4871" width="13.7109375" style="490" customWidth="1"/>
    <col min="4872" max="4872" width="15.7109375" style="490" customWidth="1"/>
    <col min="4873" max="4873" width="2.7109375" style="490" customWidth="1"/>
    <col min="4874" max="5120" width="9.140625" style="490"/>
    <col min="5121" max="5121" width="5.7109375" style="490" customWidth="1"/>
    <col min="5122" max="5122" width="60.7109375" style="490" customWidth="1"/>
    <col min="5123" max="5123" width="7.7109375" style="490" customWidth="1"/>
    <col min="5124" max="5124" width="8.7109375" style="490" customWidth="1"/>
    <col min="5125" max="5125" width="13.7109375" style="490" customWidth="1"/>
    <col min="5126" max="5126" width="15.7109375" style="490" customWidth="1"/>
    <col min="5127" max="5127" width="13.7109375" style="490" customWidth="1"/>
    <col min="5128" max="5128" width="15.7109375" style="490" customWidth="1"/>
    <col min="5129" max="5129" width="2.7109375" style="490" customWidth="1"/>
    <col min="5130" max="5376" width="9.140625" style="490"/>
    <col min="5377" max="5377" width="5.7109375" style="490" customWidth="1"/>
    <col min="5378" max="5378" width="60.7109375" style="490" customWidth="1"/>
    <col min="5379" max="5379" width="7.7109375" style="490" customWidth="1"/>
    <col min="5380" max="5380" width="8.7109375" style="490" customWidth="1"/>
    <col min="5381" max="5381" width="13.7109375" style="490" customWidth="1"/>
    <col min="5382" max="5382" width="15.7109375" style="490" customWidth="1"/>
    <col min="5383" max="5383" width="13.7109375" style="490" customWidth="1"/>
    <col min="5384" max="5384" width="15.7109375" style="490" customWidth="1"/>
    <col min="5385" max="5385" width="2.7109375" style="490" customWidth="1"/>
    <col min="5386" max="5632" width="9.140625" style="490"/>
    <col min="5633" max="5633" width="5.7109375" style="490" customWidth="1"/>
    <col min="5634" max="5634" width="60.7109375" style="490" customWidth="1"/>
    <col min="5635" max="5635" width="7.7109375" style="490" customWidth="1"/>
    <col min="5636" max="5636" width="8.7109375" style="490" customWidth="1"/>
    <col min="5637" max="5637" width="13.7109375" style="490" customWidth="1"/>
    <col min="5638" max="5638" width="15.7109375" style="490" customWidth="1"/>
    <col min="5639" max="5639" width="13.7109375" style="490" customWidth="1"/>
    <col min="5640" max="5640" width="15.7109375" style="490" customWidth="1"/>
    <col min="5641" max="5641" width="2.7109375" style="490" customWidth="1"/>
    <col min="5642" max="5888" width="9.140625" style="490"/>
    <col min="5889" max="5889" width="5.7109375" style="490" customWidth="1"/>
    <col min="5890" max="5890" width="60.7109375" style="490" customWidth="1"/>
    <col min="5891" max="5891" width="7.7109375" style="490" customWidth="1"/>
    <col min="5892" max="5892" width="8.7109375" style="490" customWidth="1"/>
    <col min="5893" max="5893" width="13.7109375" style="490" customWidth="1"/>
    <col min="5894" max="5894" width="15.7109375" style="490" customWidth="1"/>
    <col min="5895" max="5895" width="13.7109375" style="490" customWidth="1"/>
    <col min="5896" max="5896" width="15.7109375" style="490" customWidth="1"/>
    <col min="5897" max="5897" width="2.7109375" style="490" customWidth="1"/>
    <col min="5898" max="6144" width="9.140625" style="490"/>
    <col min="6145" max="6145" width="5.7109375" style="490" customWidth="1"/>
    <col min="6146" max="6146" width="60.7109375" style="490" customWidth="1"/>
    <col min="6147" max="6147" width="7.7109375" style="490" customWidth="1"/>
    <col min="6148" max="6148" width="8.7109375" style="490" customWidth="1"/>
    <col min="6149" max="6149" width="13.7109375" style="490" customWidth="1"/>
    <col min="6150" max="6150" width="15.7109375" style="490" customWidth="1"/>
    <col min="6151" max="6151" width="13.7109375" style="490" customWidth="1"/>
    <col min="6152" max="6152" width="15.7109375" style="490" customWidth="1"/>
    <col min="6153" max="6153" width="2.7109375" style="490" customWidth="1"/>
    <col min="6154" max="6400" width="9.140625" style="490"/>
    <col min="6401" max="6401" width="5.7109375" style="490" customWidth="1"/>
    <col min="6402" max="6402" width="60.7109375" style="490" customWidth="1"/>
    <col min="6403" max="6403" width="7.7109375" style="490" customWidth="1"/>
    <col min="6404" max="6404" width="8.7109375" style="490" customWidth="1"/>
    <col min="6405" max="6405" width="13.7109375" style="490" customWidth="1"/>
    <col min="6406" max="6406" width="15.7109375" style="490" customWidth="1"/>
    <col min="6407" max="6407" width="13.7109375" style="490" customWidth="1"/>
    <col min="6408" max="6408" width="15.7109375" style="490" customWidth="1"/>
    <col min="6409" max="6409" width="2.7109375" style="490" customWidth="1"/>
    <col min="6410" max="6656" width="9.140625" style="490"/>
    <col min="6657" max="6657" width="5.7109375" style="490" customWidth="1"/>
    <col min="6658" max="6658" width="60.7109375" style="490" customWidth="1"/>
    <col min="6659" max="6659" width="7.7109375" style="490" customWidth="1"/>
    <col min="6660" max="6660" width="8.7109375" style="490" customWidth="1"/>
    <col min="6661" max="6661" width="13.7109375" style="490" customWidth="1"/>
    <col min="6662" max="6662" width="15.7109375" style="490" customWidth="1"/>
    <col min="6663" max="6663" width="13.7109375" style="490" customWidth="1"/>
    <col min="6664" max="6664" width="15.7109375" style="490" customWidth="1"/>
    <col min="6665" max="6665" width="2.7109375" style="490" customWidth="1"/>
    <col min="6666" max="6912" width="9.140625" style="490"/>
    <col min="6913" max="6913" width="5.7109375" style="490" customWidth="1"/>
    <col min="6914" max="6914" width="60.7109375" style="490" customWidth="1"/>
    <col min="6915" max="6915" width="7.7109375" style="490" customWidth="1"/>
    <col min="6916" max="6916" width="8.7109375" style="490" customWidth="1"/>
    <col min="6917" max="6917" width="13.7109375" style="490" customWidth="1"/>
    <col min="6918" max="6918" width="15.7109375" style="490" customWidth="1"/>
    <col min="6919" max="6919" width="13.7109375" style="490" customWidth="1"/>
    <col min="6920" max="6920" width="15.7109375" style="490" customWidth="1"/>
    <col min="6921" max="6921" width="2.7109375" style="490" customWidth="1"/>
    <col min="6922" max="7168" width="9.140625" style="490"/>
    <col min="7169" max="7169" width="5.7109375" style="490" customWidth="1"/>
    <col min="7170" max="7170" width="60.7109375" style="490" customWidth="1"/>
    <col min="7171" max="7171" width="7.7109375" style="490" customWidth="1"/>
    <col min="7172" max="7172" width="8.7109375" style="490" customWidth="1"/>
    <col min="7173" max="7173" width="13.7109375" style="490" customWidth="1"/>
    <col min="7174" max="7174" width="15.7109375" style="490" customWidth="1"/>
    <col min="7175" max="7175" width="13.7109375" style="490" customWidth="1"/>
    <col min="7176" max="7176" width="15.7109375" style="490" customWidth="1"/>
    <col min="7177" max="7177" width="2.7109375" style="490" customWidth="1"/>
    <col min="7178" max="7424" width="9.140625" style="490"/>
    <col min="7425" max="7425" width="5.7109375" style="490" customWidth="1"/>
    <col min="7426" max="7426" width="60.7109375" style="490" customWidth="1"/>
    <col min="7427" max="7427" width="7.7109375" style="490" customWidth="1"/>
    <col min="7428" max="7428" width="8.7109375" style="490" customWidth="1"/>
    <col min="7429" max="7429" width="13.7109375" style="490" customWidth="1"/>
    <col min="7430" max="7430" width="15.7109375" style="490" customWidth="1"/>
    <col min="7431" max="7431" width="13.7109375" style="490" customWidth="1"/>
    <col min="7432" max="7432" width="15.7109375" style="490" customWidth="1"/>
    <col min="7433" max="7433" width="2.7109375" style="490" customWidth="1"/>
    <col min="7434" max="7680" width="9.140625" style="490"/>
    <col min="7681" max="7681" width="5.7109375" style="490" customWidth="1"/>
    <col min="7682" max="7682" width="60.7109375" style="490" customWidth="1"/>
    <col min="7683" max="7683" width="7.7109375" style="490" customWidth="1"/>
    <col min="7684" max="7684" width="8.7109375" style="490" customWidth="1"/>
    <col min="7685" max="7685" width="13.7109375" style="490" customWidth="1"/>
    <col min="7686" max="7686" width="15.7109375" style="490" customWidth="1"/>
    <col min="7687" max="7687" width="13.7109375" style="490" customWidth="1"/>
    <col min="7688" max="7688" width="15.7109375" style="490" customWidth="1"/>
    <col min="7689" max="7689" width="2.7109375" style="490" customWidth="1"/>
    <col min="7690" max="7936" width="9.140625" style="490"/>
    <col min="7937" max="7937" width="5.7109375" style="490" customWidth="1"/>
    <col min="7938" max="7938" width="60.7109375" style="490" customWidth="1"/>
    <col min="7939" max="7939" width="7.7109375" style="490" customWidth="1"/>
    <col min="7940" max="7940" width="8.7109375" style="490" customWidth="1"/>
    <col min="7941" max="7941" width="13.7109375" style="490" customWidth="1"/>
    <col min="7942" max="7942" width="15.7109375" style="490" customWidth="1"/>
    <col min="7943" max="7943" width="13.7109375" style="490" customWidth="1"/>
    <col min="7944" max="7944" width="15.7109375" style="490" customWidth="1"/>
    <col min="7945" max="7945" width="2.7109375" style="490" customWidth="1"/>
    <col min="7946" max="8192" width="9.140625" style="490"/>
    <col min="8193" max="8193" width="5.7109375" style="490" customWidth="1"/>
    <col min="8194" max="8194" width="60.7109375" style="490" customWidth="1"/>
    <col min="8195" max="8195" width="7.7109375" style="490" customWidth="1"/>
    <col min="8196" max="8196" width="8.7109375" style="490" customWidth="1"/>
    <col min="8197" max="8197" width="13.7109375" style="490" customWidth="1"/>
    <col min="8198" max="8198" width="15.7109375" style="490" customWidth="1"/>
    <col min="8199" max="8199" width="13.7109375" style="490" customWidth="1"/>
    <col min="8200" max="8200" width="15.7109375" style="490" customWidth="1"/>
    <col min="8201" max="8201" width="2.7109375" style="490" customWidth="1"/>
    <col min="8202" max="8448" width="9.140625" style="490"/>
    <col min="8449" max="8449" width="5.7109375" style="490" customWidth="1"/>
    <col min="8450" max="8450" width="60.7109375" style="490" customWidth="1"/>
    <col min="8451" max="8451" width="7.7109375" style="490" customWidth="1"/>
    <col min="8452" max="8452" width="8.7109375" style="490" customWidth="1"/>
    <col min="8453" max="8453" width="13.7109375" style="490" customWidth="1"/>
    <col min="8454" max="8454" width="15.7109375" style="490" customWidth="1"/>
    <col min="8455" max="8455" width="13.7109375" style="490" customWidth="1"/>
    <col min="8456" max="8456" width="15.7109375" style="490" customWidth="1"/>
    <col min="8457" max="8457" width="2.7109375" style="490" customWidth="1"/>
    <col min="8458" max="8704" width="9.140625" style="490"/>
    <col min="8705" max="8705" width="5.7109375" style="490" customWidth="1"/>
    <col min="8706" max="8706" width="60.7109375" style="490" customWidth="1"/>
    <col min="8707" max="8707" width="7.7109375" style="490" customWidth="1"/>
    <col min="8708" max="8708" width="8.7109375" style="490" customWidth="1"/>
    <col min="8709" max="8709" width="13.7109375" style="490" customWidth="1"/>
    <col min="8710" max="8710" width="15.7109375" style="490" customWidth="1"/>
    <col min="8711" max="8711" width="13.7109375" style="490" customWidth="1"/>
    <col min="8712" max="8712" width="15.7109375" style="490" customWidth="1"/>
    <col min="8713" max="8713" width="2.7109375" style="490" customWidth="1"/>
    <col min="8714" max="8960" width="9.140625" style="490"/>
    <col min="8961" max="8961" width="5.7109375" style="490" customWidth="1"/>
    <col min="8962" max="8962" width="60.7109375" style="490" customWidth="1"/>
    <col min="8963" max="8963" width="7.7109375" style="490" customWidth="1"/>
    <col min="8964" max="8964" width="8.7109375" style="490" customWidth="1"/>
    <col min="8965" max="8965" width="13.7109375" style="490" customWidth="1"/>
    <col min="8966" max="8966" width="15.7109375" style="490" customWidth="1"/>
    <col min="8967" max="8967" width="13.7109375" style="490" customWidth="1"/>
    <col min="8968" max="8968" width="15.7109375" style="490" customWidth="1"/>
    <col min="8969" max="8969" width="2.7109375" style="490" customWidth="1"/>
    <col min="8970" max="9216" width="9.140625" style="490"/>
    <col min="9217" max="9217" width="5.7109375" style="490" customWidth="1"/>
    <col min="9218" max="9218" width="60.7109375" style="490" customWidth="1"/>
    <col min="9219" max="9219" width="7.7109375" style="490" customWidth="1"/>
    <col min="9220" max="9220" width="8.7109375" style="490" customWidth="1"/>
    <col min="9221" max="9221" width="13.7109375" style="490" customWidth="1"/>
    <col min="9222" max="9222" width="15.7109375" style="490" customWidth="1"/>
    <col min="9223" max="9223" width="13.7109375" style="490" customWidth="1"/>
    <col min="9224" max="9224" width="15.7109375" style="490" customWidth="1"/>
    <col min="9225" max="9225" width="2.7109375" style="490" customWidth="1"/>
    <col min="9226" max="9472" width="9.140625" style="490"/>
    <col min="9473" max="9473" width="5.7109375" style="490" customWidth="1"/>
    <col min="9474" max="9474" width="60.7109375" style="490" customWidth="1"/>
    <col min="9475" max="9475" width="7.7109375" style="490" customWidth="1"/>
    <col min="9476" max="9476" width="8.7109375" style="490" customWidth="1"/>
    <col min="9477" max="9477" width="13.7109375" style="490" customWidth="1"/>
    <col min="9478" max="9478" width="15.7109375" style="490" customWidth="1"/>
    <col min="9479" max="9479" width="13.7109375" style="490" customWidth="1"/>
    <col min="9480" max="9480" width="15.7109375" style="490" customWidth="1"/>
    <col min="9481" max="9481" width="2.7109375" style="490" customWidth="1"/>
    <col min="9482" max="9728" width="9.140625" style="490"/>
    <col min="9729" max="9729" width="5.7109375" style="490" customWidth="1"/>
    <col min="9730" max="9730" width="60.7109375" style="490" customWidth="1"/>
    <col min="9731" max="9731" width="7.7109375" style="490" customWidth="1"/>
    <col min="9732" max="9732" width="8.7109375" style="490" customWidth="1"/>
    <col min="9733" max="9733" width="13.7109375" style="490" customWidth="1"/>
    <col min="9734" max="9734" width="15.7109375" style="490" customWidth="1"/>
    <col min="9735" max="9735" width="13.7109375" style="490" customWidth="1"/>
    <col min="9736" max="9736" width="15.7109375" style="490" customWidth="1"/>
    <col min="9737" max="9737" width="2.7109375" style="490" customWidth="1"/>
    <col min="9738" max="9984" width="9.140625" style="490"/>
    <col min="9985" max="9985" width="5.7109375" style="490" customWidth="1"/>
    <col min="9986" max="9986" width="60.7109375" style="490" customWidth="1"/>
    <col min="9987" max="9987" width="7.7109375" style="490" customWidth="1"/>
    <col min="9988" max="9988" width="8.7109375" style="490" customWidth="1"/>
    <col min="9989" max="9989" width="13.7109375" style="490" customWidth="1"/>
    <col min="9990" max="9990" width="15.7109375" style="490" customWidth="1"/>
    <col min="9991" max="9991" width="13.7109375" style="490" customWidth="1"/>
    <col min="9992" max="9992" width="15.7109375" style="490" customWidth="1"/>
    <col min="9993" max="9993" width="2.7109375" style="490" customWidth="1"/>
    <col min="9994" max="10240" width="9.140625" style="490"/>
    <col min="10241" max="10241" width="5.7109375" style="490" customWidth="1"/>
    <col min="10242" max="10242" width="60.7109375" style="490" customWidth="1"/>
    <col min="10243" max="10243" width="7.7109375" style="490" customWidth="1"/>
    <col min="10244" max="10244" width="8.7109375" style="490" customWidth="1"/>
    <col min="10245" max="10245" width="13.7109375" style="490" customWidth="1"/>
    <col min="10246" max="10246" width="15.7109375" style="490" customWidth="1"/>
    <col min="10247" max="10247" width="13.7109375" style="490" customWidth="1"/>
    <col min="10248" max="10248" width="15.7109375" style="490" customWidth="1"/>
    <col min="10249" max="10249" width="2.7109375" style="490" customWidth="1"/>
    <col min="10250" max="10496" width="9.140625" style="490"/>
    <col min="10497" max="10497" width="5.7109375" style="490" customWidth="1"/>
    <col min="10498" max="10498" width="60.7109375" style="490" customWidth="1"/>
    <col min="10499" max="10499" width="7.7109375" style="490" customWidth="1"/>
    <col min="10500" max="10500" width="8.7109375" style="490" customWidth="1"/>
    <col min="10501" max="10501" width="13.7109375" style="490" customWidth="1"/>
    <col min="10502" max="10502" width="15.7109375" style="490" customWidth="1"/>
    <col min="10503" max="10503" width="13.7109375" style="490" customWidth="1"/>
    <col min="10504" max="10504" width="15.7109375" style="490" customWidth="1"/>
    <col min="10505" max="10505" width="2.7109375" style="490" customWidth="1"/>
    <col min="10506" max="10752" width="9.140625" style="490"/>
    <col min="10753" max="10753" width="5.7109375" style="490" customWidth="1"/>
    <col min="10754" max="10754" width="60.7109375" style="490" customWidth="1"/>
    <col min="10755" max="10755" width="7.7109375" style="490" customWidth="1"/>
    <col min="10756" max="10756" width="8.7109375" style="490" customWidth="1"/>
    <col min="10757" max="10757" width="13.7109375" style="490" customWidth="1"/>
    <col min="10758" max="10758" width="15.7109375" style="490" customWidth="1"/>
    <col min="10759" max="10759" width="13.7109375" style="490" customWidth="1"/>
    <col min="10760" max="10760" width="15.7109375" style="490" customWidth="1"/>
    <col min="10761" max="10761" width="2.7109375" style="490" customWidth="1"/>
    <col min="10762" max="11008" width="9.140625" style="490"/>
    <col min="11009" max="11009" width="5.7109375" style="490" customWidth="1"/>
    <col min="11010" max="11010" width="60.7109375" style="490" customWidth="1"/>
    <col min="11011" max="11011" width="7.7109375" style="490" customWidth="1"/>
    <col min="11012" max="11012" width="8.7109375" style="490" customWidth="1"/>
    <col min="11013" max="11013" width="13.7109375" style="490" customWidth="1"/>
    <col min="11014" max="11014" width="15.7109375" style="490" customWidth="1"/>
    <col min="11015" max="11015" width="13.7109375" style="490" customWidth="1"/>
    <col min="11016" max="11016" width="15.7109375" style="490" customWidth="1"/>
    <col min="11017" max="11017" width="2.7109375" style="490" customWidth="1"/>
    <col min="11018" max="11264" width="9.140625" style="490"/>
    <col min="11265" max="11265" width="5.7109375" style="490" customWidth="1"/>
    <col min="11266" max="11266" width="60.7109375" style="490" customWidth="1"/>
    <col min="11267" max="11267" width="7.7109375" style="490" customWidth="1"/>
    <col min="11268" max="11268" width="8.7109375" style="490" customWidth="1"/>
    <col min="11269" max="11269" width="13.7109375" style="490" customWidth="1"/>
    <col min="11270" max="11270" width="15.7109375" style="490" customWidth="1"/>
    <col min="11271" max="11271" width="13.7109375" style="490" customWidth="1"/>
    <col min="11272" max="11272" width="15.7109375" style="490" customWidth="1"/>
    <col min="11273" max="11273" width="2.7109375" style="490" customWidth="1"/>
    <col min="11274" max="11520" width="9.140625" style="490"/>
    <col min="11521" max="11521" width="5.7109375" style="490" customWidth="1"/>
    <col min="11522" max="11522" width="60.7109375" style="490" customWidth="1"/>
    <col min="11523" max="11523" width="7.7109375" style="490" customWidth="1"/>
    <col min="11524" max="11524" width="8.7109375" style="490" customWidth="1"/>
    <col min="11525" max="11525" width="13.7109375" style="490" customWidth="1"/>
    <col min="11526" max="11526" width="15.7109375" style="490" customWidth="1"/>
    <col min="11527" max="11527" width="13.7109375" style="490" customWidth="1"/>
    <col min="11528" max="11528" width="15.7109375" style="490" customWidth="1"/>
    <col min="11529" max="11529" width="2.7109375" style="490" customWidth="1"/>
    <col min="11530" max="11776" width="9.140625" style="490"/>
    <col min="11777" max="11777" width="5.7109375" style="490" customWidth="1"/>
    <col min="11778" max="11778" width="60.7109375" style="490" customWidth="1"/>
    <col min="11779" max="11779" width="7.7109375" style="490" customWidth="1"/>
    <col min="11780" max="11780" width="8.7109375" style="490" customWidth="1"/>
    <col min="11781" max="11781" width="13.7109375" style="490" customWidth="1"/>
    <col min="11782" max="11782" width="15.7109375" style="490" customWidth="1"/>
    <col min="11783" max="11783" width="13.7109375" style="490" customWidth="1"/>
    <col min="11784" max="11784" width="15.7109375" style="490" customWidth="1"/>
    <col min="11785" max="11785" width="2.7109375" style="490" customWidth="1"/>
    <col min="11786" max="12032" width="9.140625" style="490"/>
    <col min="12033" max="12033" width="5.7109375" style="490" customWidth="1"/>
    <col min="12034" max="12034" width="60.7109375" style="490" customWidth="1"/>
    <col min="12035" max="12035" width="7.7109375" style="490" customWidth="1"/>
    <col min="12036" max="12036" width="8.7109375" style="490" customWidth="1"/>
    <col min="12037" max="12037" width="13.7109375" style="490" customWidth="1"/>
    <col min="12038" max="12038" width="15.7109375" style="490" customWidth="1"/>
    <col min="12039" max="12039" width="13.7109375" style="490" customWidth="1"/>
    <col min="12040" max="12040" width="15.7109375" style="490" customWidth="1"/>
    <col min="12041" max="12041" width="2.7109375" style="490" customWidth="1"/>
    <col min="12042" max="12288" width="9.140625" style="490"/>
    <col min="12289" max="12289" width="5.7109375" style="490" customWidth="1"/>
    <col min="12290" max="12290" width="60.7109375" style="490" customWidth="1"/>
    <col min="12291" max="12291" width="7.7109375" style="490" customWidth="1"/>
    <col min="12292" max="12292" width="8.7109375" style="490" customWidth="1"/>
    <col min="12293" max="12293" width="13.7109375" style="490" customWidth="1"/>
    <col min="12294" max="12294" width="15.7109375" style="490" customWidth="1"/>
    <col min="12295" max="12295" width="13.7109375" style="490" customWidth="1"/>
    <col min="12296" max="12296" width="15.7109375" style="490" customWidth="1"/>
    <col min="12297" max="12297" width="2.7109375" style="490" customWidth="1"/>
    <col min="12298" max="12544" width="9.140625" style="490"/>
    <col min="12545" max="12545" width="5.7109375" style="490" customWidth="1"/>
    <col min="12546" max="12546" width="60.7109375" style="490" customWidth="1"/>
    <col min="12547" max="12547" width="7.7109375" style="490" customWidth="1"/>
    <col min="12548" max="12548" width="8.7109375" style="490" customWidth="1"/>
    <col min="12549" max="12549" width="13.7109375" style="490" customWidth="1"/>
    <col min="12550" max="12550" width="15.7109375" style="490" customWidth="1"/>
    <col min="12551" max="12551" width="13.7109375" style="490" customWidth="1"/>
    <col min="12552" max="12552" width="15.7109375" style="490" customWidth="1"/>
    <col min="12553" max="12553" width="2.7109375" style="490" customWidth="1"/>
    <col min="12554" max="12800" width="9.140625" style="490"/>
    <col min="12801" max="12801" width="5.7109375" style="490" customWidth="1"/>
    <col min="12802" max="12802" width="60.7109375" style="490" customWidth="1"/>
    <col min="12803" max="12803" width="7.7109375" style="490" customWidth="1"/>
    <col min="12804" max="12804" width="8.7109375" style="490" customWidth="1"/>
    <col min="12805" max="12805" width="13.7109375" style="490" customWidth="1"/>
    <col min="12806" max="12806" width="15.7109375" style="490" customWidth="1"/>
    <col min="12807" max="12807" width="13.7109375" style="490" customWidth="1"/>
    <col min="12808" max="12808" width="15.7109375" style="490" customWidth="1"/>
    <col min="12809" max="12809" width="2.7109375" style="490" customWidth="1"/>
    <col min="12810" max="13056" width="9.140625" style="490"/>
    <col min="13057" max="13057" width="5.7109375" style="490" customWidth="1"/>
    <col min="13058" max="13058" width="60.7109375" style="490" customWidth="1"/>
    <col min="13059" max="13059" width="7.7109375" style="490" customWidth="1"/>
    <col min="13060" max="13060" width="8.7109375" style="490" customWidth="1"/>
    <col min="13061" max="13061" width="13.7109375" style="490" customWidth="1"/>
    <col min="13062" max="13062" width="15.7109375" style="490" customWidth="1"/>
    <col min="13063" max="13063" width="13.7109375" style="490" customWidth="1"/>
    <col min="13064" max="13064" width="15.7109375" style="490" customWidth="1"/>
    <col min="13065" max="13065" width="2.7109375" style="490" customWidth="1"/>
    <col min="13066" max="13312" width="9.140625" style="490"/>
    <col min="13313" max="13313" width="5.7109375" style="490" customWidth="1"/>
    <col min="13314" max="13314" width="60.7109375" style="490" customWidth="1"/>
    <col min="13315" max="13315" width="7.7109375" style="490" customWidth="1"/>
    <col min="13316" max="13316" width="8.7109375" style="490" customWidth="1"/>
    <col min="13317" max="13317" width="13.7109375" style="490" customWidth="1"/>
    <col min="13318" max="13318" width="15.7109375" style="490" customWidth="1"/>
    <col min="13319" max="13319" width="13.7109375" style="490" customWidth="1"/>
    <col min="13320" max="13320" width="15.7109375" style="490" customWidth="1"/>
    <col min="13321" max="13321" width="2.7109375" style="490" customWidth="1"/>
    <col min="13322" max="13568" width="9.140625" style="490"/>
    <col min="13569" max="13569" width="5.7109375" style="490" customWidth="1"/>
    <col min="13570" max="13570" width="60.7109375" style="490" customWidth="1"/>
    <col min="13571" max="13571" width="7.7109375" style="490" customWidth="1"/>
    <col min="13572" max="13572" width="8.7109375" style="490" customWidth="1"/>
    <col min="13573" max="13573" width="13.7109375" style="490" customWidth="1"/>
    <col min="13574" max="13574" width="15.7109375" style="490" customWidth="1"/>
    <col min="13575" max="13575" width="13.7109375" style="490" customWidth="1"/>
    <col min="13576" max="13576" width="15.7109375" style="490" customWidth="1"/>
    <col min="13577" max="13577" width="2.7109375" style="490" customWidth="1"/>
    <col min="13578" max="13824" width="9.140625" style="490"/>
    <col min="13825" max="13825" width="5.7109375" style="490" customWidth="1"/>
    <col min="13826" max="13826" width="60.7109375" style="490" customWidth="1"/>
    <col min="13827" max="13827" width="7.7109375" style="490" customWidth="1"/>
    <col min="13828" max="13828" width="8.7109375" style="490" customWidth="1"/>
    <col min="13829" max="13829" width="13.7109375" style="490" customWidth="1"/>
    <col min="13830" max="13830" width="15.7109375" style="490" customWidth="1"/>
    <col min="13831" max="13831" width="13.7109375" style="490" customWidth="1"/>
    <col min="13832" max="13832" width="15.7109375" style="490" customWidth="1"/>
    <col min="13833" max="13833" width="2.7109375" style="490" customWidth="1"/>
    <col min="13834" max="14080" width="9.140625" style="490"/>
    <col min="14081" max="14081" width="5.7109375" style="490" customWidth="1"/>
    <col min="14082" max="14082" width="60.7109375" style="490" customWidth="1"/>
    <col min="14083" max="14083" width="7.7109375" style="490" customWidth="1"/>
    <col min="14084" max="14084" width="8.7109375" style="490" customWidth="1"/>
    <col min="14085" max="14085" width="13.7109375" style="490" customWidth="1"/>
    <col min="14086" max="14086" width="15.7109375" style="490" customWidth="1"/>
    <col min="14087" max="14087" width="13.7109375" style="490" customWidth="1"/>
    <col min="14088" max="14088" width="15.7109375" style="490" customWidth="1"/>
    <col min="14089" max="14089" width="2.7109375" style="490" customWidth="1"/>
    <col min="14090" max="14336" width="9.140625" style="490"/>
    <col min="14337" max="14337" width="5.7109375" style="490" customWidth="1"/>
    <col min="14338" max="14338" width="60.7109375" style="490" customWidth="1"/>
    <col min="14339" max="14339" width="7.7109375" style="490" customWidth="1"/>
    <col min="14340" max="14340" width="8.7109375" style="490" customWidth="1"/>
    <col min="14341" max="14341" width="13.7109375" style="490" customWidth="1"/>
    <col min="14342" max="14342" width="15.7109375" style="490" customWidth="1"/>
    <col min="14343" max="14343" width="13.7109375" style="490" customWidth="1"/>
    <col min="14344" max="14344" width="15.7109375" style="490" customWidth="1"/>
    <col min="14345" max="14345" width="2.7109375" style="490" customWidth="1"/>
    <col min="14346" max="14592" width="9.140625" style="490"/>
    <col min="14593" max="14593" width="5.7109375" style="490" customWidth="1"/>
    <col min="14594" max="14594" width="60.7109375" style="490" customWidth="1"/>
    <col min="14595" max="14595" width="7.7109375" style="490" customWidth="1"/>
    <col min="14596" max="14596" width="8.7109375" style="490" customWidth="1"/>
    <col min="14597" max="14597" width="13.7109375" style="490" customWidth="1"/>
    <col min="14598" max="14598" width="15.7109375" style="490" customWidth="1"/>
    <col min="14599" max="14599" width="13.7109375" style="490" customWidth="1"/>
    <col min="14600" max="14600" width="15.7109375" style="490" customWidth="1"/>
    <col min="14601" max="14601" width="2.7109375" style="490" customWidth="1"/>
    <col min="14602" max="14848" width="9.140625" style="490"/>
    <col min="14849" max="14849" width="5.7109375" style="490" customWidth="1"/>
    <col min="14850" max="14850" width="60.7109375" style="490" customWidth="1"/>
    <col min="14851" max="14851" width="7.7109375" style="490" customWidth="1"/>
    <col min="14852" max="14852" width="8.7109375" style="490" customWidth="1"/>
    <col min="14853" max="14853" width="13.7109375" style="490" customWidth="1"/>
    <col min="14854" max="14854" width="15.7109375" style="490" customWidth="1"/>
    <col min="14855" max="14855" width="13.7109375" style="490" customWidth="1"/>
    <col min="14856" max="14856" width="15.7109375" style="490" customWidth="1"/>
    <col min="14857" max="14857" width="2.7109375" style="490" customWidth="1"/>
    <col min="14858" max="15104" width="9.140625" style="490"/>
    <col min="15105" max="15105" width="5.7109375" style="490" customWidth="1"/>
    <col min="15106" max="15106" width="60.7109375" style="490" customWidth="1"/>
    <col min="15107" max="15107" width="7.7109375" style="490" customWidth="1"/>
    <col min="15108" max="15108" width="8.7109375" style="490" customWidth="1"/>
    <col min="15109" max="15109" width="13.7109375" style="490" customWidth="1"/>
    <col min="15110" max="15110" width="15.7109375" style="490" customWidth="1"/>
    <col min="15111" max="15111" width="13.7109375" style="490" customWidth="1"/>
    <col min="15112" max="15112" width="15.7109375" style="490" customWidth="1"/>
    <col min="15113" max="15113" width="2.7109375" style="490" customWidth="1"/>
    <col min="15114" max="15360" width="9.140625" style="490"/>
    <col min="15361" max="15361" width="5.7109375" style="490" customWidth="1"/>
    <col min="15362" max="15362" width="60.7109375" style="490" customWidth="1"/>
    <col min="15363" max="15363" width="7.7109375" style="490" customWidth="1"/>
    <col min="15364" max="15364" width="8.7109375" style="490" customWidth="1"/>
    <col min="15365" max="15365" width="13.7109375" style="490" customWidth="1"/>
    <col min="15366" max="15366" width="15.7109375" style="490" customWidth="1"/>
    <col min="15367" max="15367" width="13.7109375" style="490" customWidth="1"/>
    <col min="15368" max="15368" width="15.7109375" style="490" customWidth="1"/>
    <col min="15369" max="15369" width="2.7109375" style="490" customWidth="1"/>
    <col min="15370" max="15616" width="9.140625" style="490"/>
    <col min="15617" max="15617" width="5.7109375" style="490" customWidth="1"/>
    <col min="15618" max="15618" width="60.7109375" style="490" customWidth="1"/>
    <col min="15619" max="15619" width="7.7109375" style="490" customWidth="1"/>
    <col min="15620" max="15620" width="8.7109375" style="490" customWidth="1"/>
    <col min="15621" max="15621" width="13.7109375" style="490" customWidth="1"/>
    <col min="15622" max="15622" width="15.7109375" style="490" customWidth="1"/>
    <col min="15623" max="15623" width="13.7109375" style="490" customWidth="1"/>
    <col min="15624" max="15624" width="15.7109375" style="490" customWidth="1"/>
    <col min="15625" max="15625" width="2.7109375" style="490" customWidth="1"/>
    <col min="15626" max="15872" width="9.140625" style="490"/>
    <col min="15873" max="15873" width="5.7109375" style="490" customWidth="1"/>
    <col min="15874" max="15874" width="60.7109375" style="490" customWidth="1"/>
    <col min="15875" max="15875" width="7.7109375" style="490" customWidth="1"/>
    <col min="15876" max="15876" width="8.7109375" style="490" customWidth="1"/>
    <col min="15877" max="15877" width="13.7109375" style="490" customWidth="1"/>
    <col min="15878" max="15878" width="15.7109375" style="490" customWidth="1"/>
    <col min="15879" max="15879" width="13.7109375" style="490" customWidth="1"/>
    <col min="15880" max="15880" width="15.7109375" style="490" customWidth="1"/>
    <col min="15881" max="15881" width="2.7109375" style="490" customWidth="1"/>
    <col min="15882" max="16128" width="9.140625" style="490"/>
    <col min="16129" max="16129" width="5.7109375" style="490" customWidth="1"/>
    <col min="16130" max="16130" width="60.7109375" style="490" customWidth="1"/>
    <col min="16131" max="16131" width="7.7109375" style="490" customWidth="1"/>
    <col min="16132" max="16132" width="8.7109375" style="490" customWidth="1"/>
    <col min="16133" max="16133" width="13.7109375" style="490" customWidth="1"/>
    <col min="16134" max="16134" width="15.7109375" style="490" customWidth="1"/>
    <col min="16135" max="16135" width="13.7109375" style="490" customWidth="1"/>
    <col min="16136" max="16136" width="15.7109375" style="490" customWidth="1"/>
    <col min="16137" max="16137" width="2.7109375" style="490" customWidth="1"/>
    <col min="16138" max="16384" width="9.140625" style="490"/>
  </cols>
  <sheetData>
    <row r="1" spans="1:9" s="545" customFormat="1" ht="21" thickBot="1">
      <c r="A1" s="963" t="s">
        <v>494</v>
      </c>
      <c r="B1" s="964"/>
      <c r="C1" s="964"/>
      <c r="D1" s="964"/>
      <c r="E1" s="964"/>
      <c r="F1" s="964"/>
      <c r="G1" s="964"/>
      <c r="H1" s="965"/>
      <c r="I1" s="544"/>
    </row>
    <row r="2" spans="1:9" s="545" customFormat="1" ht="40.5" customHeight="1" thickBot="1">
      <c r="A2" s="963" t="s">
        <v>479</v>
      </c>
      <c r="B2" s="964"/>
      <c r="C2" s="964"/>
      <c r="D2" s="964"/>
      <c r="E2" s="964"/>
      <c r="F2" s="964"/>
      <c r="G2" s="964"/>
      <c r="H2" s="965"/>
      <c r="I2" s="544"/>
    </row>
    <row r="3" spans="1:9" s="545" customFormat="1" ht="21" thickBot="1">
      <c r="A3" s="546"/>
      <c r="B3" s="547"/>
      <c r="C3" s="548"/>
      <c r="D3" s="548"/>
      <c r="E3" s="549"/>
      <c r="F3" s="550"/>
      <c r="G3" s="549"/>
      <c r="H3" s="551"/>
      <c r="I3" s="552"/>
    </row>
    <row r="4" spans="1:9" s="491" customFormat="1" ht="25.5">
      <c r="A4" s="553" t="s">
        <v>495</v>
      </c>
      <c r="B4" s="554" t="s">
        <v>496</v>
      </c>
      <c r="C4" s="555" t="s">
        <v>497</v>
      </c>
      <c r="D4" s="555" t="s">
        <v>498</v>
      </c>
      <c r="E4" s="556" t="s">
        <v>499</v>
      </c>
      <c r="F4" s="557" t="s">
        <v>483</v>
      </c>
      <c r="G4" s="556" t="s">
        <v>500</v>
      </c>
      <c r="H4" s="558" t="s">
        <v>501</v>
      </c>
      <c r="I4" s="559"/>
    </row>
    <row r="5" spans="1:9" s="491" customFormat="1" ht="13.5" thickBot="1">
      <c r="A5" s="560"/>
      <c r="B5" s="561"/>
      <c r="C5" s="562"/>
      <c r="D5" s="562"/>
      <c r="E5" s="563" t="s">
        <v>57</v>
      </c>
      <c r="F5" s="564" t="s">
        <v>57</v>
      </c>
      <c r="G5" s="563" t="s">
        <v>57</v>
      </c>
      <c r="H5" s="565" t="s">
        <v>57</v>
      </c>
      <c r="I5" s="559"/>
    </row>
    <row r="6" spans="1:9" s="491" customFormat="1">
      <c r="A6" s="566"/>
      <c r="B6" s="567"/>
      <c r="C6" s="568"/>
      <c r="D6" s="568"/>
      <c r="E6" s="569"/>
      <c r="F6" s="570"/>
      <c r="G6" s="569"/>
      <c r="H6" s="571"/>
      <c r="I6" s="559"/>
    </row>
    <row r="7" spans="1:9" s="491" customFormat="1">
      <c r="A7" s="572"/>
      <c r="B7" s="573" t="s">
        <v>487</v>
      </c>
      <c r="C7" s="574"/>
      <c r="D7" s="574"/>
      <c r="E7" s="575"/>
      <c r="F7" s="576"/>
      <c r="G7" s="575"/>
      <c r="H7" s="577"/>
      <c r="I7" s="578"/>
    </row>
    <row r="8" spans="1:9" s="491" customFormat="1">
      <c r="A8" s="579"/>
      <c r="B8" s="580"/>
      <c r="C8" s="581"/>
      <c r="D8" s="581"/>
      <c r="E8" s="582"/>
      <c r="F8" s="583"/>
      <c r="G8" s="582"/>
      <c r="H8" s="584"/>
      <c r="I8" s="578"/>
    </row>
    <row r="9" spans="1:9">
      <c r="A9" s="485"/>
      <c r="B9" s="585" t="s">
        <v>502</v>
      </c>
      <c r="C9" s="586"/>
      <c r="D9" s="587"/>
      <c r="E9" s="588"/>
      <c r="F9" s="589"/>
      <c r="G9" s="588"/>
      <c r="H9" s="363"/>
      <c r="I9" s="371"/>
    </row>
    <row r="10" spans="1:9" s="491" customFormat="1" ht="25.5">
      <c r="A10" s="485">
        <v>1</v>
      </c>
      <c r="B10" s="590" t="s">
        <v>552</v>
      </c>
      <c r="C10" s="340">
        <v>1</v>
      </c>
      <c r="D10" s="587" t="s">
        <v>292</v>
      </c>
      <c r="E10" s="342">
        <v>0</v>
      </c>
      <c r="F10" s="591">
        <f t="shared" ref="F10:F53" si="0">C10*E10</f>
        <v>0</v>
      </c>
      <c r="G10" s="342">
        <v>0</v>
      </c>
      <c r="H10" s="592">
        <f t="shared" ref="H10:H53" si="1">C10*G10</f>
        <v>0</v>
      </c>
      <c r="I10" s="593"/>
    </row>
    <row r="11" spans="1:9" s="600" customFormat="1">
      <c r="A11" s="594"/>
      <c r="B11" s="595" t="s">
        <v>507</v>
      </c>
      <c r="C11" s="596"/>
      <c r="D11" s="597"/>
      <c r="E11" s="598"/>
      <c r="F11" s="591">
        <f t="shared" si="0"/>
        <v>0</v>
      </c>
      <c r="G11" s="598"/>
      <c r="H11" s="592">
        <f t="shared" si="1"/>
        <v>0</v>
      </c>
      <c r="I11" s="599"/>
    </row>
    <row r="12" spans="1:9" s="600" customFormat="1">
      <c r="A12" s="485">
        <v>2</v>
      </c>
      <c r="B12" s="601" t="s">
        <v>553</v>
      </c>
      <c r="C12" s="340">
        <v>1</v>
      </c>
      <c r="D12" s="587" t="s">
        <v>292</v>
      </c>
      <c r="E12" s="342">
        <v>0</v>
      </c>
      <c r="F12" s="591">
        <f t="shared" si="0"/>
        <v>0</v>
      </c>
      <c r="G12" s="342">
        <v>0</v>
      </c>
      <c r="H12" s="592">
        <f t="shared" si="1"/>
        <v>0</v>
      </c>
      <c r="I12" s="593"/>
    </row>
    <row r="13" spans="1:9" s="600" customFormat="1">
      <c r="A13" s="594"/>
      <c r="B13" s="602" t="s">
        <v>507</v>
      </c>
      <c r="C13" s="596"/>
      <c r="D13" s="597"/>
      <c r="E13" s="598"/>
      <c r="F13" s="591">
        <f t="shared" si="0"/>
        <v>0</v>
      </c>
      <c r="G13" s="598"/>
      <c r="H13" s="592">
        <f t="shared" si="1"/>
        <v>0</v>
      </c>
      <c r="I13" s="599"/>
    </row>
    <row r="14" spans="1:9" s="600" customFormat="1">
      <c r="A14" s="485">
        <v>3</v>
      </c>
      <c r="B14" s="603" t="s">
        <v>554</v>
      </c>
      <c r="C14" s="340">
        <v>1</v>
      </c>
      <c r="D14" s="587" t="s">
        <v>292</v>
      </c>
      <c r="E14" s="342">
        <v>0</v>
      </c>
      <c r="F14" s="591">
        <f t="shared" si="0"/>
        <v>0</v>
      </c>
      <c r="G14" s="342">
        <v>0</v>
      </c>
      <c r="H14" s="592">
        <f t="shared" si="1"/>
        <v>0</v>
      </c>
      <c r="I14" s="593"/>
    </row>
    <row r="15" spans="1:9" s="600" customFormat="1">
      <c r="A15" s="594"/>
      <c r="B15" s="602" t="s">
        <v>507</v>
      </c>
      <c r="C15" s="596"/>
      <c r="D15" s="597"/>
      <c r="E15" s="598"/>
      <c r="F15" s="591">
        <f t="shared" si="0"/>
        <v>0</v>
      </c>
      <c r="G15" s="598"/>
      <c r="H15" s="592">
        <f t="shared" si="1"/>
        <v>0</v>
      </c>
      <c r="I15" s="599"/>
    </row>
    <row r="16" spans="1:9" s="600" customFormat="1">
      <c r="A16" s="485">
        <v>4</v>
      </c>
      <c r="B16" s="603" t="s">
        <v>555</v>
      </c>
      <c r="C16" s="340">
        <v>12</v>
      </c>
      <c r="D16" s="587" t="s">
        <v>292</v>
      </c>
      <c r="E16" s="342">
        <v>0</v>
      </c>
      <c r="F16" s="591">
        <f t="shared" si="0"/>
        <v>0</v>
      </c>
      <c r="G16" s="342">
        <v>0</v>
      </c>
      <c r="H16" s="592">
        <f t="shared" si="1"/>
        <v>0</v>
      </c>
      <c r="I16" s="593"/>
    </row>
    <row r="17" spans="1:9" s="600" customFormat="1">
      <c r="A17" s="594"/>
      <c r="B17" s="602" t="s">
        <v>556</v>
      </c>
      <c r="C17" s="596"/>
      <c r="D17" s="597"/>
      <c r="E17" s="598"/>
      <c r="F17" s="591">
        <f t="shared" si="0"/>
        <v>0</v>
      </c>
      <c r="G17" s="598"/>
      <c r="H17" s="592">
        <f t="shared" si="1"/>
        <v>0</v>
      </c>
      <c r="I17" s="599"/>
    </row>
    <row r="18" spans="1:9" s="600" customFormat="1">
      <c r="A18" s="485">
        <v>5</v>
      </c>
      <c r="B18" s="603" t="s">
        <v>557</v>
      </c>
      <c r="C18" s="340">
        <v>10</v>
      </c>
      <c r="D18" s="587" t="s">
        <v>292</v>
      </c>
      <c r="E18" s="342">
        <v>0</v>
      </c>
      <c r="F18" s="591">
        <f t="shared" si="0"/>
        <v>0</v>
      </c>
      <c r="G18" s="342">
        <v>0</v>
      </c>
      <c r="H18" s="592">
        <f t="shared" si="1"/>
        <v>0</v>
      </c>
      <c r="I18" s="593"/>
    </row>
    <row r="19" spans="1:9" s="600" customFormat="1">
      <c r="A19" s="594"/>
      <c r="B19" s="602" t="s">
        <v>519</v>
      </c>
      <c r="C19" s="596"/>
      <c r="D19" s="597"/>
      <c r="E19" s="598"/>
      <c r="F19" s="591">
        <f t="shared" si="0"/>
        <v>0</v>
      </c>
      <c r="G19" s="598"/>
      <c r="H19" s="592">
        <f t="shared" si="1"/>
        <v>0</v>
      </c>
      <c r="I19" s="599"/>
    </row>
    <row r="20" spans="1:9" s="491" customFormat="1" ht="15" customHeight="1">
      <c r="A20" s="485">
        <v>6</v>
      </c>
      <c r="B20" s="603" t="s">
        <v>558</v>
      </c>
      <c r="C20" s="340">
        <v>3</v>
      </c>
      <c r="D20" s="587" t="s">
        <v>292</v>
      </c>
      <c r="E20" s="342">
        <v>0</v>
      </c>
      <c r="F20" s="591">
        <f t="shared" si="0"/>
        <v>0</v>
      </c>
      <c r="G20" s="342">
        <v>0</v>
      </c>
      <c r="H20" s="592">
        <f t="shared" si="1"/>
        <v>0</v>
      </c>
      <c r="I20" s="593"/>
    </row>
    <row r="21" spans="1:9" s="600" customFormat="1">
      <c r="A21" s="594"/>
      <c r="B21" s="602" t="s">
        <v>559</v>
      </c>
      <c r="C21" s="596"/>
      <c r="D21" s="597"/>
      <c r="E21" s="598"/>
      <c r="F21" s="591">
        <f t="shared" si="0"/>
        <v>0</v>
      </c>
      <c r="G21" s="598"/>
      <c r="H21" s="592">
        <f t="shared" si="1"/>
        <v>0</v>
      </c>
      <c r="I21" s="593"/>
    </row>
    <row r="22" spans="1:9" s="491" customFormat="1">
      <c r="A22" s="485">
        <v>7</v>
      </c>
      <c r="B22" s="603" t="s">
        <v>560</v>
      </c>
      <c r="C22" s="340">
        <v>1</v>
      </c>
      <c r="D22" s="587" t="s">
        <v>292</v>
      </c>
      <c r="E22" s="342">
        <v>0</v>
      </c>
      <c r="F22" s="591">
        <f t="shared" si="0"/>
        <v>0</v>
      </c>
      <c r="G22" s="342">
        <v>0</v>
      </c>
      <c r="H22" s="592">
        <f t="shared" si="1"/>
        <v>0</v>
      </c>
      <c r="I22" s="593"/>
    </row>
    <row r="23" spans="1:9" s="600" customFormat="1">
      <c r="A23" s="594"/>
      <c r="B23" s="602" t="s">
        <v>507</v>
      </c>
      <c r="C23" s="596"/>
      <c r="D23" s="597"/>
      <c r="E23" s="598"/>
      <c r="F23" s="591">
        <f t="shared" si="0"/>
        <v>0</v>
      </c>
      <c r="G23" s="598"/>
      <c r="H23" s="592">
        <f t="shared" si="1"/>
        <v>0</v>
      </c>
      <c r="I23" s="593"/>
    </row>
    <row r="24" spans="1:9" s="491" customFormat="1">
      <c r="A24" s="485">
        <v>8</v>
      </c>
      <c r="B24" s="603" t="s">
        <v>561</v>
      </c>
      <c r="C24" s="340">
        <v>1</v>
      </c>
      <c r="D24" s="587" t="s">
        <v>292</v>
      </c>
      <c r="E24" s="342">
        <v>0</v>
      </c>
      <c r="F24" s="591">
        <f t="shared" si="0"/>
        <v>0</v>
      </c>
      <c r="G24" s="342">
        <v>0</v>
      </c>
      <c r="H24" s="592">
        <f t="shared" si="1"/>
        <v>0</v>
      </c>
      <c r="I24" s="593"/>
    </row>
    <row r="25" spans="1:9" s="600" customFormat="1">
      <c r="A25" s="594"/>
      <c r="B25" s="602" t="s">
        <v>507</v>
      </c>
      <c r="C25" s="596"/>
      <c r="D25" s="597"/>
      <c r="E25" s="598"/>
      <c r="F25" s="591">
        <f t="shared" si="0"/>
        <v>0</v>
      </c>
      <c r="G25" s="598"/>
      <c r="H25" s="592">
        <f t="shared" si="1"/>
        <v>0</v>
      </c>
      <c r="I25" s="593"/>
    </row>
    <row r="26" spans="1:9" s="491" customFormat="1">
      <c r="A26" s="485">
        <v>9</v>
      </c>
      <c r="B26" s="603" t="s">
        <v>562</v>
      </c>
      <c r="C26" s="340">
        <v>5</v>
      </c>
      <c r="D26" s="587" t="s">
        <v>292</v>
      </c>
      <c r="E26" s="342">
        <v>0</v>
      </c>
      <c r="F26" s="591">
        <f t="shared" si="0"/>
        <v>0</v>
      </c>
      <c r="G26" s="342">
        <v>0</v>
      </c>
      <c r="H26" s="592">
        <f t="shared" si="1"/>
        <v>0</v>
      </c>
      <c r="I26" s="593"/>
    </row>
    <row r="27" spans="1:9" s="600" customFormat="1">
      <c r="A27" s="594"/>
      <c r="B27" s="602" t="s">
        <v>563</v>
      </c>
      <c r="C27" s="596"/>
      <c r="D27" s="597"/>
      <c r="E27" s="598"/>
      <c r="F27" s="591">
        <f t="shared" si="0"/>
        <v>0</v>
      </c>
      <c r="G27" s="598"/>
      <c r="H27" s="592">
        <f t="shared" si="1"/>
        <v>0</v>
      </c>
      <c r="I27" s="593"/>
    </row>
    <row r="28" spans="1:9" s="491" customFormat="1">
      <c r="A28" s="485">
        <v>10</v>
      </c>
      <c r="B28" s="603" t="s">
        <v>564</v>
      </c>
      <c r="C28" s="340">
        <v>1</v>
      </c>
      <c r="D28" s="587" t="s">
        <v>292</v>
      </c>
      <c r="E28" s="342">
        <v>0</v>
      </c>
      <c r="F28" s="591">
        <f t="shared" si="0"/>
        <v>0</v>
      </c>
      <c r="G28" s="342">
        <v>0</v>
      </c>
      <c r="H28" s="592">
        <f t="shared" si="1"/>
        <v>0</v>
      </c>
      <c r="I28" s="593"/>
    </row>
    <row r="29" spans="1:9" s="600" customFormat="1">
      <c r="A29" s="594"/>
      <c r="B29" s="602" t="s">
        <v>507</v>
      </c>
      <c r="C29" s="596"/>
      <c r="D29" s="597"/>
      <c r="E29" s="598"/>
      <c r="F29" s="591">
        <f t="shared" si="0"/>
        <v>0</v>
      </c>
      <c r="G29" s="598"/>
      <c r="H29" s="592">
        <f t="shared" si="1"/>
        <v>0</v>
      </c>
      <c r="I29" s="593"/>
    </row>
    <row r="30" spans="1:9" s="491" customFormat="1">
      <c r="A30" s="485">
        <v>11</v>
      </c>
      <c r="B30" s="603" t="s">
        <v>565</v>
      </c>
      <c r="C30" s="340">
        <v>4</v>
      </c>
      <c r="D30" s="587" t="s">
        <v>292</v>
      </c>
      <c r="E30" s="342">
        <v>0</v>
      </c>
      <c r="F30" s="591">
        <f t="shared" si="0"/>
        <v>0</v>
      </c>
      <c r="G30" s="342">
        <v>0</v>
      </c>
      <c r="H30" s="592">
        <f t="shared" si="1"/>
        <v>0</v>
      </c>
      <c r="I30" s="593"/>
    </row>
    <row r="31" spans="1:9" s="600" customFormat="1">
      <c r="A31" s="594"/>
      <c r="B31" s="602" t="s">
        <v>505</v>
      </c>
      <c r="C31" s="596"/>
      <c r="D31" s="597"/>
      <c r="E31" s="598"/>
      <c r="F31" s="591">
        <f t="shared" si="0"/>
        <v>0</v>
      </c>
      <c r="G31" s="598"/>
      <c r="H31" s="592">
        <f t="shared" si="1"/>
        <v>0</v>
      </c>
      <c r="I31" s="593"/>
    </row>
    <row r="32" spans="1:9" s="491" customFormat="1">
      <c r="A32" s="485">
        <v>12</v>
      </c>
      <c r="B32" s="603" t="s">
        <v>566</v>
      </c>
      <c r="C32" s="340">
        <v>22</v>
      </c>
      <c r="D32" s="587" t="s">
        <v>292</v>
      </c>
      <c r="E32" s="342">
        <v>0</v>
      </c>
      <c r="F32" s="591">
        <f t="shared" si="0"/>
        <v>0</v>
      </c>
      <c r="G32" s="342">
        <v>0</v>
      </c>
      <c r="H32" s="592">
        <f t="shared" si="1"/>
        <v>0</v>
      </c>
      <c r="I32" s="593"/>
    </row>
    <row r="33" spans="1:11" s="600" customFormat="1">
      <c r="A33" s="594"/>
      <c r="B33" s="602" t="s">
        <v>567</v>
      </c>
      <c r="C33" s="596"/>
      <c r="D33" s="597"/>
      <c r="E33" s="598"/>
      <c r="F33" s="591">
        <f t="shared" si="0"/>
        <v>0</v>
      </c>
      <c r="G33" s="598"/>
      <c r="H33" s="592">
        <f t="shared" si="1"/>
        <v>0</v>
      </c>
      <c r="I33" s="593"/>
    </row>
    <row r="34" spans="1:11" s="491" customFormat="1" ht="25.5">
      <c r="A34" s="485">
        <v>13</v>
      </c>
      <c r="B34" s="603" t="s">
        <v>522</v>
      </c>
      <c r="C34" s="340">
        <v>1</v>
      </c>
      <c r="D34" s="587" t="s">
        <v>523</v>
      </c>
      <c r="E34" s="342">
        <v>0</v>
      </c>
      <c r="F34" s="591">
        <f t="shared" si="0"/>
        <v>0</v>
      </c>
      <c r="G34" s="342">
        <v>0</v>
      </c>
      <c r="H34" s="592">
        <f t="shared" si="1"/>
        <v>0</v>
      </c>
      <c r="I34" s="593"/>
    </row>
    <row r="35" spans="1:11" s="600" customFormat="1">
      <c r="A35" s="594"/>
      <c r="B35" s="602" t="s">
        <v>507</v>
      </c>
      <c r="C35" s="596"/>
      <c r="D35" s="597"/>
      <c r="E35" s="598"/>
      <c r="F35" s="591">
        <f t="shared" si="0"/>
        <v>0</v>
      </c>
      <c r="G35" s="598"/>
      <c r="H35" s="592">
        <f t="shared" si="1"/>
        <v>0</v>
      </c>
      <c r="I35" s="593"/>
    </row>
    <row r="36" spans="1:11" ht="25.5">
      <c r="A36" s="485">
        <v>14</v>
      </c>
      <c r="B36" s="604" t="s">
        <v>524</v>
      </c>
      <c r="C36" s="355">
        <v>10</v>
      </c>
      <c r="D36" s="605" t="s">
        <v>504</v>
      </c>
      <c r="E36" s="341">
        <v>0</v>
      </c>
      <c r="F36" s="591">
        <f t="shared" si="0"/>
        <v>0</v>
      </c>
      <c r="G36" s="342">
        <v>0</v>
      </c>
      <c r="H36" s="592">
        <f t="shared" si="1"/>
        <v>0</v>
      </c>
      <c r="I36" s="593"/>
      <c r="J36" s="491"/>
    </row>
    <row r="37" spans="1:11" s="608" customFormat="1">
      <c r="A37" s="594"/>
      <c r="B37" s="606" t="s">
        <v>519</v>
      </c>
      <c r="C37" s="359"/>
      <c r="D37" s="607"/>
      <c r="E37" s="341"/>
      <c r="F37" s="591">
        <f t="shared" si="0"/>
        <v>0</v>
      </c>
      <c r="G37" s="341"/>
      <c r="H37" s="592">
        <f t="shared" si="1"/>
        <v>0</v>
      </c>
      <c r="I37" s="593"/>
      <c r="J37" s="600"/>
    </row>
    <row r="38" spans="1:11" s="608" customFormat="1">
      <c r="A38" s="485"/>
      <c r="B38" s="585" t="s">
        <v>525</v>
      </c>
      <c r="C38" s="586"/>
      <c r="D38" s="587"/>
      <c r="E38" s="341">
        <v>0</v>
      </c>
      <c r="F38" s="591">
        <f t="shared" si="0"/>
        <v>0</v>
      </c>
      <c r="G38" s="341">
        <v>0</v>
      </c>
      <c r="H38" s="592">
        <f t="shared" si="1"/>
        <v>0</v>
      </c>
      <c r="I38" s="593"/>
      <c r="J38" s="600"/>
    </row>
    <row r="39" spans="1:11" s="608" customFormat="1">
      <c r="A39" s="485">
        <v>15</v>
      </c>
      <c r="B39" s="609" t="s">
        <v>568</v>
      </c>
      <c r="C39" s="355">
        <v>640</v>
      </c>
      <c r="D39" s="605" t="s">
        <v>132</v>
      </c>
      <c r="E39" s="610">
        <v>0</v>
      </c>
      <c r="F39" s="591">
        <f t="shared" si="0"/>
        <v>0</v>
      </c>
      <c r="G39" s="610">
        <v>0</v>
      </c>
      <c r="H39" s="592">
        <f t="shared" si="1"/>
        <v>0</v>
      </c>
      <c r="I39" s="593"/>
      <c r="K39" s="600"/>
    </row>
    <row r="40" spans="1:11" s="608" customFormat="1">
      <c r="A40" s="594"/>
      <c r="B40" s="611" t="s">
        <v>569</v>
      </c>
      <c r="C40" s="612"/>
      <c r="D40" s="607"/>
      <c r="E40" s="613"/>
      <c r="F40" s="591">
        <f t="shared" si="0"/>
        <v>0</v>
      </c>
      <c r="G40" s="613"/>
      <c r="H40" s="592">
        <f t="shared" si="1"/>
        <v>0</v>
      </c>
      <c r="I40" s="593"/>
      <c r="K40" s="600"/>
    </row>
    <row r="41" spans="1:11" s="608" customFormat="1">
      <c r="A41" s="485">
        <v>16</v>
      </c>
      <c r="B41" s="609" t="s">
        <v>570</v>
      </c>
      <c r="C41" s="355">
        <v>200</v>
      </c>
      <c r="D41" s="605" t="s">
        <v>132</v>
      </c>
      <c r="E41" s="610">
        <v>0</v>
      </c>
      <c r="F41" s="591">
        <f t="shared" si="0"/>
        <v>0</v>
      </c>
      <c r="G41" s="610">
        <v>0</v>
      </c>
      <c r="H41" s="592">
        <f t="shared" si="1"/>
        <v>0</v>
      </c>
      <c r="I41" s="593"/>
      <c r="K41" s="600"/>
    </row>
    <row r="42" spans="1:11" s="608" customFormat="1">
      <c r="A42" s="594"/>
      <c r="B42" s="611" t="s">
        <v>571</v>
      </c>
      <c r="C42" s="612"/>
      <c r="D42" s="607"/>
      <c r="E42" s="613"/>
      <c r="F42" s="591">
        <f t="shared" si="0"/>
        <v>0</v>
      </c>
      <c r="G42" s="613"/>
      <c r="H42" s="592">
        <f t="shared" si="1"/>
        <v>0</v>
      </c>
      <c r="I42" s="593"/>
      <c r="K42" s="600"/>
    </row>
    <row r="43" spans="1:11" s="608" customFormat="1">
      <c r="A43" s="485">
        <v>17</v>
      </c>
      <c r="B43" s="609" t="s">
        <v>572</v>
      </c>
      <c r="C43" s="355">
        <v>30</v>
      </c>
      <c r="D43" s="605" t="s">
        <v>132</v>
      </c>
      <c r="E43" s="610">
        <v>0</v>
      </c>
      <c r="F43" s="591">
        <f t="shared" si="0"/>
        <v>0</v>
      </c>
      <c r="G43" s="610">
        <v>0</v>
      </c>
      <c r="H43" s="592">
        <f t="shared" si="1"/>
        <v>0</v>
      </c>
      <c r="I43" s="593"/>
      <c r="J43" s="600"/>
    </row>
    <row r="44" spans="1:11" s="608" customFormat="1">
      <c r="A44" s="594"/>
      <c r="B44" s="611" t="s">
        <v>573</v>
      </c>
      <c r="C44" s="612"/>
      <c r="D44" s="607"/>
      <c r="E44" s="613"/>
      <c r="F44" s="591">
        <f t="shared" si="0"/>
        <v>0</v>
      </c>
      <c r="G44" s="613"/>
      <c r="H44" s="592">
        <f t="shared" si="1"/>
        <v>0</v>
      </c>
      <c r="I44" s="593"/>
      <c r="J44" s="600"/>
    </row>
    <row r="45" spans="1:11" ht="25.5">
      <c r="A45" s="485">
        <v>18</v>
      </c>
      <c r="B45" s="609" t="s">
        <v>522</v>
      </c>
      <c r="C45" s="355">
        <v>1</v>
      </c>
      <c r="D45" s="605" t="s">
        <v>523</v>
      </c>
      <c r="E45" s="610">
        <v>0</v>
      </c>
      <c r="F45" s="591">
        <f t="shared" si="0"/>
        <v>0</v>
      </c>
      <c r="G45" s="610">
        <v>0</v>
      </c>
      <c r="H45" s="592">
        <f t="shared" si="1"/>
        <v>0</v>
      </c>
      <c r="I45" s="593"/>
      <c r="J45" s="491"/>
    </row>
    <row r="46" spans="1:11" s="608" customFormat="1">
      <c r="A46" s="594"/>
      <c r="B46" s="611" t="s">
        <v>507</v>
      </c>
      <c r="C46" s="612"/>
      <c r="D46" s="607"/>
      <c r="E46" s="613"/>
      <c r="F46" s="591">
        <f t="shared" si="0"/>
        <v>0</v>
      </c>
      <c r="G46" s="613"/>
      <c r="H46" s="592">
        <f t="shared" si="1"/>
        <v>0</v>
      </c>
      <c r="I46" s="593"/>
      <c r="J46" s="600"/>
    </row>
    <row r="47" spans="1:11" s="608" customFormat="1" ht="25.5">
      <c r="A47" s="485">
        <v>19</v>
      </c>
      <c r="B47" s="609" t="s">
        <v>531</v>
      </c>
      <c r="C47" s="355">
        <v>10</v>
      </c>
      <c r="D47" s="605" t="s">
        <v>504</v>
      </c>
      <c r="E47" s="614">
        <v>0</v>
      </c>
      <c r="F47" s="591">
        <f t="shared" si="0"/>
        <v>0</v>
      </c>
      <c r="G47" s="610">
        <v>0</v>
      </c>
      <c r="H47" s="592">
        <f t="shared" si="1"/>
        <v>0</v>
      </c>
      <c r="I47" s="593"/>
      <c r="K47" s="600"/>
    </row>
    <row r="48" spans="1:11" s="608" customFormat="1">
      <c r="A48" s="594"/>
      <c r="B48" s="611" t="s">
        <v>519</v>
      </c>
      <c r="C48" s="612"/>
      <c r="D48" s="607"/>
      <c r="E48" s="613"/>
      <c r="F48" s="591">
        <f t="shared" si="0"/>
        <v>0</v>
      </c>
      <c r="G48" s="613"/>
      <c r="H48" s="592">
        <f t="shared" si="1"/>
        <v>0</v>
      </c>
      <c r="I48" s="593"/>
      <c r="K48" s="600"/>
    </row>
    <row r="49" spans="1:10">
      <c r="A49" s="485"/>
      <c r="B49" s="585" t="s">
        <v>532</v>
      </c>
      <c r="C49" s="586"/>
      <c r="D49" s="356"/>
      <c r="E49" s="341">
        <v>0</v>
      </c>
      <c r="F49" s="591">
        <f t="shared" si="0"/>
        <v>0</v>
      </c>
      <c r="G49" s="341">
        <v>0</v>
      </c>
      <c r="H49" s="592">
        <f t="shared" si="1"/>
        <v>0</v>
      </c>
      <c r="I49" s="371"/>
      <c r="J49" s="491"/>
    </row>
    <row r="50" spans="1:10">
      <c r="A50" s="485">
        <v>20</v>
      </c>
      <c r="B50" s="615" t="s">
        <v>574</v>
      </c>
      <c r="C50" s="489">
        <v>1</v>
      </c>
      <c r="D50" s="356" t="s">
        <v>292</v>
      </c>
      <c r="E50" s="616">
        <v>0</v>
      </c>
      <c r="F50" s="591">
        <f t="shared" si="0"/>
        <v>0</v>
      </c>
      <c r="G50" s="367">
        <v>0</v>
      </c>
      <c r="H50" s="592">
        <f t="shared" si="1"/>
        <v>0</v>
      </c>
      <c r="I50" s="486"/>
      <c r="J50" s="491"/>
    </row>
    <row r="51" spans="1:10">
      <c r="A51" s="485">
        <v>21</v>
      </c>
      <c r="B51" s="615" t="s">
        <v>551</v>
      </c>
      <c r="C51" s="489">
        <v>1</v>
      </c>
      <c r="D51" s="356" t="s">
        <v>292</v>
      </c>
      <c r="E51" s="616">
        <v>0</v>
      </c>
      <c r="F51" s="591">
        <f t="shared" si="0"/>
        <v>0</v>
      </c>
      <c r="G51" s="367">
        <v>0</v>
      </c>
      <c r="H51" s="592">
        <f t="shared" si="1"/>
        <v>0</v>
      </c>
      <c r="I51" s="486"/>
      <c r="J51" s="491"/>
    </row>
    <row r="52" spans="1:10" s="372" customFormat="1">
      <c r="A52" s="485">
        <v>22</v>
      </c>
      <c r="B52" s="339" t="s">
        <v>535</v>
      </c>
      <c r="C52" s="369">
        <v>1</v>
      </c>
      <c r="D52" s="339" t="s">
        <v>292</v>
      </c>
      <c r="E52" s="370">
        <v>0</v>
      </c>
      <c r="F52" s="591">
        <f t="shared" si="0"/>
        <v>0</v>
      </c>
      <c r="G52" s="367">
        <v>0</v>
      </c>
      <c r="H52" s="592">
        <f t="shared" si="1"/>
        <v>0</v>
      </c>
      <c r="I52" s="486"/>
    </row>
    <row r="53" spans="1:10" s="309" customFormat="1">
      <c r="A53" s="485">
        <v>23</v>
      </c>
      <c r="B53" s="353" t="s">
        <v>575</v>
      </c>
      <c r="C53" s="355">
        <v>1</v>
      </c>
      <c r="D53" s="353" t="s">
        <v>292</v>
      </c>
      <c r="E53" s="334">
        <v>0</v>
      </c>
      <c r="F53" s="591">
        <f t="shared" si="0"/>
        <v>0</v>
      </c>
      <c r="G53" s="487">
        <v>0</v>
      </c>
      <c r="H53" s="592">
        <f t="shared" si="1"/>
        <v>0</v>
      </c>
      <c r="I53" s="486"/>
    </row>
    <row r="54" spans="1:10">
      <c r="A54" s="373"/>
      <c r="B54" s="617" t="s">
        <v>536</v>
      </c>
      <c r="C54" s="618"/>
      <c r="D54" s="619"/>
      <c r="E54" s="620"/>
      <c r="F54" s="621"/>
      <c r="G54" s="620"/>
      <c r="H54" s="622"/>
    </row>
    <row r="55" spans="1:10" ht="13.5" thickBot="1">
      <c r="A55" s="381"/>
      <c r="B55" s="624"/>
      <c r="C55" s="625"/>
      <c r="D55" s="626"/>
      <c r="E55" s="627"/>
      <c r="F55" s="628"/>
      <c r="G55" s="627"/>
      <c r="H55" s="629"/>
    </row>
    <row r="56" spans="1:10">
      <c r="A56" s="630"/>
      <c r="B56" s="631" t="s">
        <v>483</v>
      </c>
      <c r="C56" s="632"/>
      <c r="D56" s="633"/>
      <c r="E56" s="634"/>
      <c r="F56" s="635">
        <f>SUM(F9:F53)</f>
        <v>0</v>
      </c>
      <c r="G56" s="636"/>
      <c r="H56" s="637"/>
      <c r="I56" s="638"/>
    </row>
    <row r="57" spans="1:10">
      <c r="A57" s="639"/>
      <c r="B57" s="640" t="s">
        <v>484</v>
      </c>
      <c r="C57" s="641"/>
      <c r="D57" s="642"/>
      <c r="E57" s="643"/>
      <c r="F57" s="644"/>
      <c r="G57" s="645"/>
      <c r="H57" s="646">
        <f>SUM(H8:H53)</f>
        <v>0</v>
      </c>
      <c r="I57" s="647"/>
    </row>
    <row r="58" spans="1:10" ht="13.5" thickBot="1">
      <c r="A58" s="648"/>
      <c r="B58" s="649"/>
      <c r="C58" s="624"/>
      <c r="D58" s="649"/>
      <c r="E58" s="650"/>
      <c r="F58" s="638"/>
      <c r="G58" s="651"/>
      <c r="H58" s="652"/>
      <c r="I58" s="647"/>
    </row>
    <row r="59" spans="1:10" ht="13.5" thickBot="1">
      <c r="A59" s="653"/>
      <c r="B59" s="654" t="s">
        <v>537</v>
      </c>
      <c r="C59" s="655"/>
      <c r="D59" s="656"/>
      <c r="E59" s="657"/>
      <c r="F59" s="658"/>
      <c r="G59" s="657"/>
      <c r="H59" s="659">
        <f>SUM(H57,F56)</f>
        <v>0</v>
      </c>
      <c r="I59" s="660"/>
    </row>
  </sheetData>
  <sheetProtection password="C73F" sheet="1"/>
  <mergeCells count="2">
    <mergeCell ref="A1:H1"/>
    <mergeCell ref="A2:H2"/>
  </mergeCells>
  <conditionalFormatting sqref="E9:I59">
    <cfRule type="cellIs" dxfId="12" priority="1" stopIfTrue="1" operator="equal">
      <formula>0</formula>
    </cfRule>
  </conditionalFormatting>
  <conditionalFormatting sqref="G52">
    <cfRule type="cellIs" dxfId="11" priority="7" stopIfTrue="1" operator="equal">
      <formula>0</formula>
    </cfRule>
  </conditionalFormatting>
  <printOptions horizontalCentered="1"/>
  <pageMargins left="0.19685039370078741" right="0.19685039370078741" top="1.7716535433070868" bottom="0.98425196850393704" header="1.3779527559055118" footer="0"/>
  <pageSetup paperSize="9" scale="70" fitToHeight="0" orientation="portrait" horizontalDpi="300" verticalDpi="300" r:id="rId1"/>
  <headerFooter alignWithMargins="0">
    <oddHeader>&amp;CPoplachový, zabezpečovací a tísňový systém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EEFDAB-C89B-41B3-A6E5-354BF5476B4B}">
  <sheetPr>
    <tabColor rgb="FF00B0F0"/>
    <pageSetUpPr fitToPage="1"/>
  </sheetPr>
  <dimension ref="A1:K56"/>
  <sheetViews>
    <sheetView zoomScaleNormal="100" zoomScaleSheetLayoutView="90" workbookViewId="0">
      <selection sqref="A1:H1"/>
    </sheetView>
  </sheetViews>
  <sheetFormatPr defaultRowHeight="12.75"/>
  <cols>
    <col min="1" max="1" width="5.7109375" style="491" customWidth="1"/>
    <col min="2" max="2" width="60.7109375" style="491" customWidth="1"/>
    <col min="3" max="3" width="7.7109375" style="490" customWidth="1"/>
    <col min="4" max="4" width="8.7109375" style="490" customWidth="1"/>
    <col min="5" max="5" width="13.7109375" style="661" customWidth="1"/>
    <col min="6" max="6" width="15.7109375" style="623" customWidth="1"/>
    <col min="7" max="7" width="13.7109375" style="661" customWidth="1"/>
    <col min="8" max="8" width="15.7109375" style="623" customWidth="1"/>
    <col min="9" max="9" width="2.7109375" style="623" customWidth="1"/>
    <col min="10" max="10" width="104.5703125" style="490" customWidth="1"/>
    <col min="11" max="256" width="9.140625" style="490"/>
    <col min="257" max="257" width="5.7109375" style="490" customWidth="1"/>
    <col min="258" max="258" width="60.7109375" style="490" customWidth="1"/>
    <col min="259" max="259" width="7.7109375" style="490" customWidth="1"/>
    <col min="260" max="260" width="8.7109375" style="490" customWidth="1"/>
    <col min="261" max="261" width="13.7109375" style="490" customWidth="1"/>
    <col min="262" max="262" width="15.7109375" style="490" customWidth="1"/>
    <col min="263" max="263" width="13.7109375" style="490" customWidth="1"/>
    <col min="264" max="264" width="15.7109375" style="490" customWidth="1"/>
    <col min="265" max="265" width="2.7109375" style="490" customWidth="1"/>
    <col min="266" max="266" width="104.5703125" style="490" customWidth="1"/>
    <col min="267" max="512" width="9.140625" style="490"/>
    <col min="513" max="513" width="5.7109375" style="490" customWidth="1"/>
    <col min="514" max="514" width="60.7109375" style="490" customWidth="1"/>
    <col min="515" max="515" width="7.7109375" style="490" customWidth="1"/>
    <col min="516" max="516" width="8.7109375" style="490" customWidth="1"/>
    <col min="517" max="517" width="13.7109375" style="490" customWidth="1"/>
    <col min="518" max="518" width="15.7109375" style="490" customWidth="1"/>
    <col min="519" max="519" width="13.7109375" style="490" customWidth="1"/>
    <col min="520" max="520" width="15.7109375" style="490" customWidth="1"/>
    <col min="521" max="521" width="2.7109375" style="490" customWidth="1"/>
    <col min="522" max="522" width="104.5703125" style="490" customWidth="1"/>
    <col min="523" max="768" width="9.140625" style="490"/>
    <col min="769" max="769" width="5.7109375" style="490" customWidth="1"/>
    <col min="770" max="770" width="60.7109375" style="490" customWidth="1"/>
    <col min="771" max="771" width="7.7109375" style="490" customWidth="1"/>
    <col min="772" max="772" width="8.7109375" style="490" customWidth="1"/>
    <col min="773" max="773" width="13.7109375" style="490" customWidth="1"/>
    <col min="774" max="774" width="15.7109375" style="490" customWidth="1"/>
    <col min="775" max="775" width="13.7109375" style="490" customWidth="1"/>
    <col min="776" max="776" width="15.7109375" style="490" customWidth="1"/>
    <col min="777" max="777" width="2.7109375" style="490" customWidth="1"/>
    <col min="778" max="778" width="104.5703125" style="490" customWidth="1"/>
    <col min="779" max="1024" width="9.140625" style="490"/>
    <col min="1025" max="1025" width="5.7109375" style="490" customWidth="1"/>
    <col min="1026" max="1026" width="60.7109375" style="490" customWidth="1"/>
    <col min="1027" max="1027" width="7.7109375" style="490" customWidth="1"/>
    <col min="1028" max="1028" width="8.7109375" style="490" customWidth="1"/>
    <col min="1029" max="1029" width="13.7109375" style="490" customWidth="1"/>
    <col min="1030" max="1030" width="15.7109375" style="490" customWidth="1"/>
    <col min="1031" max="1031" width="13.7109375" style="490" customWidth="1"/>
    <col min="1032" max="1032" width="15.7109375" style="490" customWidth="1"/>
    <col min="1033" max="1033" width="2.7109375" style="490" customWidth="1"/>
    <col min="1034" max="1034" width="104.5703125" style="490" customWidth="1"/>
    <col min="1035" max="1280" width="9.140625" style="490"/>
    <col min="1281" max="1281" width="5.7109375" style="490" customWidth="1"/>
    <col min="1282" max="1282" width="60.7109375" style="490" customWidth="1"/>
    <col min="1283" max="1283" width="7.7109375" style="490" customWidth="1"/>
    <col min="1284" max="1284" width="8.7109375" style="490" customWidth="1"/>
    <col min="1285" max="1285" width="13.7109375" style="490" customWidth="1"/>
    <col min="1286" max="1286" width="15.7109375" style="490" customWidth="1"/>
    <col min="1287" max="1287" width="13.7109375" style="490" customWidth="1"/>
    <col min="1288" max="1288" width="15.7109375" style="490" customWidth="1"/>
    <col min="1289" max="1289" width="2.7109375" style="490" customWidth="1"/>
    <col min="1290" max="1290" width="104.5703125" style="490" customWidth="1"/>
    <col min="1291" max="1536" width="9.140625" style="490"/>
    <col min="1537" max="1537" width="5.7109375" style="490" customWidth="1"/>
    <col min="1538" max="1538" width="60.7109375" style="490" customWidth="1"/>
    <col min="1539" max="1539" width="7.7109375" style="490" customWidth="1"/>
    <col min="1540" max="1540" width="8.7109375" style="490" customWidth="1"/>
    <col min="1541" max="1541" width="13.7109375" style="490" customWidth="1"/>
    <col min="1542" max="1542" width="15.7109375" style="490" customWidth="1"/>
    <col min="1543" max="1543" width="13.7109375" style="490" customWidth="1"/>
    <col min="1544" max="1544" width="15.7109375" style="490" customWidth="1"/>
    <col min="1545" max="1545" width="2.7109375" style="490" customWidth="1"/>
    <col min="1546" max="1546" width="104.5703125" style="490" customWidth="1"/>
    <col min="1547" max="1792" width="9.140625" style="490"/>
    <col min="1793" max="1793" width="5.7109375" style="490" customWidth="1"/>
    <col min="1794" max="1794" width="60.7109375" style="490" customWidth="1"/>
    <col min="1795" max="1795" width="7.7109375" style="490" customWidth="1"/>
    <col min="1796" max="1796" width="8.7109375" style="490" customWidth="1"/>
    <col min="1797" max="1797" width="13.7109375" style="490" customWidth="1"/>
    <col min="1798" max="1798" width="15.7109375" style="490" customWidth="1"/>
    <col min="1799" max="1799" width="13.7109375" style="490" customWidth="1"/>
    <col min="1800" max="1800" width="15.7109375" style="490" customWidth="1"/>
    <col min="1801" max="1801" width="2.7109375" style="490" customWidth="1"/>
    <col min="1802" max="1802" width="104.5703125" style="490" customWidth="1"/>
    <col min="1803" max="2048" width="9.140625" style="490"/>
    <col min="2049" max="2049" width="5.7109375" style="490" customWidth="1"/>
    <col min="2050" max="2050" width="60.7109375" style="490" customWidth="1"/>
    <col min="2051" max="2051" width="7.7109375" style="490" customWidth="1"/>
    <col min="2052" max="2052" width="8.7109375" style="490" customWidth="1"/>
    <col min="2053" max="2053" width="13.7109375" style="490" customWidth="1"/>
    <col min="2054" max="2054" width="15.7109375" style="490" customWidth="1"/>
    <col min="2055" max="2055" width="13.7109375" style="490" customWidth="1"/>
    <col min="2056" max="2056" width="15.7109375" style="490" customWidth="1"/>
    <col min="2057" max="2057" width="2.7109375" style="490" customWidth="1"/>
    <col min="2058" max="2058" width="104.5703125" style="490" customWidth="1"/>
    <col min="2059" max="2304" width="9.140625" style="490"/>
    <col min="2305" max="2305" width="5.7109375" style="490" customWidth="1"/>
    <col min="2306" max="2306" width="60.7109375" style="490" customWidth="1"/>
    <col min="2307" max="2307" width="7.7109375" style="490" customWidth="1"/>
    <col min="2308" max="2308" width="8.7109375" style="490" customWidth="1"/>
    <col min="2309" max="2309" width="13.7109375" style="490" customWidth="1"/>
    <col min="2310" max="2310" width="15.7109375" style="490" customWidth="1"/>
    <col min="2311" max="2311" width="13.7109375" style="490" customWidth="1"/>
    <col min="2312" max="2312" width="15.7109375" style="490" customWidth="1"/>
    <col min="2313" max="2313" width="2.7109375" style="490" customWidth="1"/>
    <col min="2314" max="2314" width="104.5703125" style="490" customWidth="1"/>
    <col min="2315" max="2560" width="9.140625" style="490"/>
    <col min="2561" max="2561" width="5.7109375" style="490" customWidth="1"/>
    <col min="2562" max="2562" width="60.7109375" style="490" customWidth="1"/>
    <col min="2563" max="2563" width="7.7109375" style="490" customWidth="1"/>
    <col min="2564" max="2564" width="8.7109375" style="490" customWidth="1"/>
    <col min="2565" max="2565" width="13.7109375" style="490" customWidth="1"/>
    <col min="2566" max="2566" width="15.7109375" style="490" customWidth="1"/>
    <col min="2567" max="2567" width="13.7109375" style="490" customWidth="1"/>
    <col min="2568" max="2568" width="15.7109375" style="490" customWidth="1"/>
    <col min="2569" max="2569" width="2.7109375" style="490" customWidth="1"/>
    <col min="2570" max="2570" width="104.5703125" style="490" customWidth="1"/>
    <col min="2571" max="2816" width="9.140625" style="490"/>
    <col min="2817" max="2817" width="5.7109375" style="490" customWidth="1"/>
    <col min="2818" max="2818" width="60.7109375" style="490" customWidth="1"/>
    <col min="2819" max="2819" width="7.7109375" style="490" customWidth="1"/>
    <col min="2820" max="2820" width="8.7109375" style="490" customWidth="1"/>
    <col min="2821" max="2821" width="13.7109375" style="490" customWidth="1"/>
    <col min="2822" max="2822" width="15.7109375" style="490" customWidth="1"/>
    <col min="2823" max="2823" width="13.7109375" style="490" customWidth="1"/>
    <col min="2824" max="2824" width="15.7109375" style="490" customWidth="1"/>
    <col min="2825" max="2825" width="2.7109375" style="490" customWidth="1"/>
    <col min="2826" max="2826" width="104.5703125" style="490" customWidth="1"/>
    <col min="2827" max="3072" width="9.140625" style="490"/>
    <col min="3073" max="3073" width="5.7109375" style="490" customWidth="1"/>
    <col min="3074" max="3074" width="60.7109375" style="490" customWidth="1"/>
    <col min="3075" max="3075" width="7.7109375" style="490" customWidth="1"/>
    <col min="3076" max="3076" width="8.7109375" style="490" customWidth="1"/>
    <col min="3077" max="3077" width="13.7109375" style="490" customWidth="1"/>
    <col min="3078" max="3078" width="15.7109375" style="490" customWidth="1"/>
    <col min="3079" max="3079" width="13.7109375" style="490" customWidth="1"/>
    <col min="3080" max="3080" width="15.7109375" style="490" customWidth="1"/>
    <col min="3081" max="3081" width="2.7109375" style="490" customWidth="1"/>
    <col min="3082" max="3082" width="104.5703125" style="490" customWidth="1"/>
    <col min="3083" max="3328" width="9.140625" style="490"/>
    <col min="3329" max="3329" width="5.7109375" style="490" customWidth="1"/>
    <col min="3330" max="3330" width="60.7109375" style="490" customWidth="1"/>
    <col min="3331" max="3331" width="7.7109375" style="490" customWidth="1"/>
    <col min="3332" max="3332" width="8.7109375" style="490" customWidth="1"/>
    <col min="3333" max="3333" width="13.7109375" style="490" customWidth="1"/>
    <col min="3334" max="3334" width="15.7109375" style="490" customWidth="1"/>
    <col min="3335" max="3335" width="13.7109375" style="490" customWidth="1"/>
    <col min="3336" max="3336" width="15.7109375" style="490" customWidth="1"/>
    <col min="3337" max="3337" width="2.7109375" style="490" customWidth="1"/>
    <col min="3338" max="3338" width="104.5703125" style="490" customWidth="1"/>
    <col min="3339" max="3584" width="9.140625" style="490"/>
    <col min="3585" max="3585" width="5.7109375" style="490" customWidth="1"/>
    <col min="3586" max="3586" width="60.7109375" style="490" customWidth="1"/>
    <col min="3587" max="3587" width="7.7109375" style="490" customWidth="1"/>
    <col min="3588" max="3588" width="8.7109375" style="490" customWidth="1"/>
    <col min="3589" max="3589" width="13.7109375" style="490" customWidth="1"/>
    <col min="3590" max="3590" width="15.7109375" style="490" customWidth="1"/>
    <col min="3591" max="3591" width="13.7109375" style="490" customWidth="1"/>
    <col min="3592" max="3592" width="15.7109375" style="490" customWidth="1"/>
    <col min="3593" max="3593" width="2.7109375" style="490" customWidth="1"/>
    <col min="3594" max="3594" width="104.5703125" style="490" customWidth="1"/>
    <col min="3595" max="3840" width="9.140625" style="490"/>
    <col min="3841" max="3841" width="5.7109375" style="490" customWidth="1"/>
    <col min="3842" max="3842" width="60.7109375" style="490" customWidth="1"/>
    <col min="3843" max="3843" width="7.7109375" style="490" customWidth="1"/>
    <col min="3844" max="3844" width="8.7109375" style="490" customWidth="1"/>
    <col min="3845" max="3845" width="13.7109375" style="490" customWidth="1"/>
    <col min="3846" max="3846" width="15.7109375" style="490" customWidth="1"/>
    <col min="3847" max="3847" width="13.7109375" style="490" customWidth="1"/>
    <col min="3848" max="3848" width="15.7109375" style="490" customWidth="1"/>
    <col min="3849" max="3849" width="2.7109375" style="490" customWidth="1"/>
    <col min="3850" max="3850" width="104.5703125" style="490" customWidth="1"/>
    <col min="3851" max="4096" width="9.140625" style="490"/>
    <col min="4097" max="4097" width="5.7109375" style="490" customWidth="1"/>
    <col min="4098" max="4098" width="60.7109375" style="490" customWidth="1"/>
    <col min="4099" max="4099" width="7.7109375" style="490" customWidth="1"/>
    <col min="4100" max="4100" width="8.7109375" style="490" customWidth="1"/>
    <col min="4101" max="4101" width="13.7109375" style="490" customWidth="1"/>
    <col min="4102" max="4102" width="15.7109375" style="490" customWidth="1"/>
    <col min="4103" max="4103" width="13.7109375" style="490" customWidth="1"/>
    <col min="4104" max="4104" width="15.7109375" style="490" customWidth="1"/>
    <col min="4105" max="4105" width="2.7109375" style="490" customWidth="1"/>
    <col min="4106" max="4106" width="104.5703125" style="490" customWidth="1"/>
    <col min="4107" max="4352" width="9.140625" style="490"/>
    <col min="4353" max="4353" width="5.7109375" style="490" customWidth="1"/>
    <col min="4354" max="4354" width="60.7109375" style="490" customWidth="1"/>
    <col min="4355" max="4355" width="7.7109375" style="490" customWidth="1"/>
    <col min="4356" max="4356" width="8.7109375" style="490" customWidth="1"/>
    <col min="4357" max="4357" width="13.7109375" style="490" customWidth="1"/>
    <col min="4358" max="4358" width="15.7109375" style="490" customWidth="1"/>
    <col min="4359" max="4359" width="13.7109375" style="490" customWidth="1"/>
    <col min="4360" max="4360" width="15.7109375" style="490" customWidth="1"/>
    <col min="4361" max="4361" width="2.7109375" style="490" customWidth="1"/>
    <col min="4362" max="4362" width="104.5703125" style="490" customWidth="1"/>
    <col min="4363" max="4608" width="9.140625" style="490"/>
    <col min="4609" max="4609" width="5.7109375" style="490" customWidth="1"/>
    <col min="4610" max="4610" width="60.7109375" style="490" customWidth="1"/>
    <col min="4611" max="4611" width="7.7109375" style="490" customWidth="1"/>
    <col min="4612" max="4612" width="8.7109375" style="490" customWidth="1"/>
    <col min="4613" max="4613" width="13.7109375" style="490" customWidth="1"/>
    <col min="4614" max="4614" width="15.7109375" style="490" customWidth="1"/>
    <col min="4615" max="4615" width="13.7109375" style="490" customWidth="1"/>
    <col min="4616" max="4616" width="15.7109375" style="490" customWidth="1"/>
    <col min="4617" max="4617" width="2.7109375" style="490" customWidth="1"/>
    <col min="4618" max="4618" width="104.5703125" style="490" customWidth="1"/>
    <col min="4619" max="4864" width="9.140625" style="490"/>
    <col min="4865" max="4865" width="5.7109375" style="490" customWidth="1"/>
    <col min="4866" max="4866" width="60.7109375" style="490" customWidth="1"/>
    <col min="4867" max="4867" width="7.7109375" style="490" customWidth="1"/>
    <col min="4868" max="4868" width="8.7109375" style="490" customWidth="1"/>
    <col min="4869" max="4869" width="13.7109375" style="490" customWidth="1"/>
    <col min="4870" max="4870" width="15.7109375" style="490" customWidth="1"/>
    <col min="4871" max="4871" width="13.7109375" style="490" customWidth="1"/>
    <col min="4872" max="4872" width="15.7109375" style="490" customWidth="1"/>
    <col min="4873" max="4873" width="2.7109375" style="490" customWidth="1"/>
    <col min="4874" max="4874" width="104.5703125" style="490" customWidth="1"/>
    <col min="4875" max="5120" width="9.140625" style="490"/>
    <col min="5121" max="5121" width="5.7109375" style="490" customWidth="1"/>
    <col min="5122" max="5122" width="60.7109375" style="490" customWidth="1"/>
    <col min="5123" max="5123" width="7.7109375" style="490" customWidth="1"/>
    <col min="5124" max="5124" width="8.7109375" style="490" customWidth="1"/>
    <col min="5125" max="5125" width="13.7109375" style="490" customWidth="1"/>
    <col min="5126" max="5126" width="15.7109375" style="490" customWidth="1"/>
    <col min="5127" max="5127" width="13.7109375" style="490" customWidth="1"/>
    <col min="5128" max="5128" width="15.7109375" style="490" customWidth="1"/>
    <col min="5129" max="5129" width="2.7109375" style="490" customWidth="1"/>
    <col min="5130" max="5130" width="104.5703125" style="490" customWidth="1"/>
    <col min="5131" max="5376" width="9.140625" style="490"/>
    <col min="5377" max="5377" width="5.7109375" style="490" customWidth="1"/>
    <col min="5378" max="5378" width="60.7109375" style="490" customWidth="1"/>
    <col min="5379" max="5379" width="7.7109375" style="490" customWidth="1"/>
    <col min="5380" max="5380" width="8.7109375" style="490" customWidth="1"/>
    <col min="5381" max="5381" width="13.7109375" style="490" customWidth="1"/>
    <col min="5382" max="5382" width="15.7109375" style="490" customWidth="1"/>
    <col min="5383" max="5383" width="13.7109375" style="490" customWidth="1"/>
    <col min="5384" max="5384" width="15.7109375" style="490" customWidth="1"/>
    <col min="5385" max="5385" width="2.7109375" style="490" customWidth="1"/>
    <col min="5386" max="5386" width="104.5703125" style="490" customWidth="1"/>
    <col min="5387" max="5632" width="9.140625" style="490"/>
    <col min="5633" max="5633" width="5.7109375" style="490" customWidth="1"/>
    <col min="5634" max="5634" width="60.7109375" style="490" customWidth="1"/>
    <col min="5635" max="5635" width="7.7109375" style="490" customWidth="1"/>
    <col min="5636" max="5636" width="8.7109375" style="490" customWidth="1"/>
    <col min="5637" max="5637" width="13.7109375" style="490" customWidth="1"/>
    <col min="5638" max="5638" width="15.7109375" style="490" customWidth="1"/>
    <col min="5639" max="5639" width="13.7109375" style="490" customWidth="1"/>
    <col min="5640" max="5640" width="15.7109375" style="490" customWidth="1"/>
    <col min="5641" max="5641" width="2.7109375" style="490" customWidth="1"/>
    <col min="5642" max="5642" width="104.5703125" style="490" customWidth="1"/>
    <col min="5643" max="5888" width="9.140625" style="490"/>
    <col min="5889" max="5889" width="5.7109375" style="490" customWidth="1"/>
    <col min="5890" max="5890" width="60.7109375" style="490" customWidth="1"/>
    <col min="5891" max="5891" width="7.7109375" style="490" customWidth="1"/>
    <col min="5892" max="5892" width="8.7109375" style="490" customWidth="1"/>
    <col min="5893" max="5893" width="13.7109375" style="490" customWidth="1"/>
    <col min="5894" max="5894" width="15.7109375" style="490" customWidth="1"/>
    <col min="5895" max="5895" width="13.7109375" style="490" customWidth="1"/>
    <col min="5896" max="5896" width="15.7109375" style="490" customWidth="1"/>
    <col min="5897" max="5897" width="2.7109375" style="490" customWidth="1"/>
    <col min="5898" max="5898" width="104.5703125" style="490" customWidth="1"/>
    <col min="5899" max="6144" width="9.140625" style="490"/>
    <col min="6145" max="6145" width="5.7109375" style="490" customWidth="1"/>
    <col min="6146" max="6146" width="60.7109375" style="490" customWidth="1"/>
    <col min="6147" max="6147" width="7.7109375" style="490" customWidth="1"/>
    <col min="6148" max="6148" width="8.7109375" style="490" customWidth="1"/>
    <col min="6149" max="6149" width="13.7109375" style="490" customWidth="1"/>
    <col min="6150" max="6150" width="15.7109375" style="490" customWidth="1"/>
    <col min="6151" max="6151" width="13.7109375" style="490" customWidth="1"/>
    <col min="6152" max="6152" width="15.7109375" style="490" customWidth="1"/>
    <col min="6153" max="6153" width="2.7109375" style="490" customWidth="1"/>
    <col min="6154" max="6154" width="104.5703125" style="490" customWidth="1"/>
    <col min="6155" max="6400" width="9.140625" style="490"/>
    <col min="6401" max="6401" width="5.7109375" style="490" customWidth="1"/>
    <col min="6402" max="6402" width="60.7109375" style="490" customWidth="1"/>
    <col min="6403" max="6403" width="7.7109375" style="490" customWidth="1"/>
    <col min="6404" max="6404" width="8.7109375" style="490" customWidth="1"/>
    <col min="6405" max="6405" width="13.7109375" style="490" customWidth="1"/>
    <col min="6406" max="6406" width="15.7109375" style="490" customWidth="1"/>
    <col min="6407" max="6407" width="13.7109375" style="490" customWidth="1"/>
    <col min="6408" max="6408" width="15.7109375" style="490" customWidth="1"/>
    <col min="6409" max="6409" width="2.7109375" style="490" customWidth="1"/>
    <col min="6410" max="6410" width="104.5703125" style="490" customWidth="1"/>
    <col min="6411" max="6656" width="9.140625" style="490"/>
    <col min="6657" max="6657" width="5.7109375" style="490" customWidth="1"/>
    <col min="6658" max="6658" width="60.7109375" style="490" customWidth="1"/>
    <col min="6659" max="6659" width="7.7109375" style="490" customWidth="1"/>
    <col min="6660" max="6660" width="8.7109375" style="490" customWidth="1"/>
    <col min="6661" max="6661" width="13.7109375" style="490" customWidth="1"/>
    <col min="6662" max="6662" width="15.7109375" style="490" customWidth="1"/>
    <col min="6663" max="6663" width="13.7109375" style="490" customWidth="1"/>
    <col min="6664" max="6664" width="15.7109375" style="490" customWidth="1"/>
    <col min="6665" max="6665" width="2.7109375" style="490" customWidth="1"/>
    <col min="6666" max="6666" width="104.5703125" style="490" customWidth="1"/>
    <col min="6667" max="6912" width="9.140625" style="490"/>
    <col min="6913" max="6913" width="5.7109375" style="490" customWidth="1"/>
    <col min="6914" max="6914" width="60.7109375" style="490" customWidth="1"/>
    <col min="6915" max="6915" width="7.7109375" style="490" customWidth="1"/>
    <col min="6916" max="6916" width="8.7109375" style="490" customWidth="1"/>
    <col min="6917" max="6917" width="13.7109375" style="490" customWidth="1"/>
    <col min="6918" max="6918" width="15.7109375" style="490" customWidth="1"/>
    <col min="6919" max="6919" width="13.7109375" style="490" customWidth="1"/>
    <col min="6920" max="6920" width="15.7109375" style="490" customWidth="1"/>
    <col min="6921" max="6921" width="2.7109375" style="490" customWidth="1"/>
    <col min="6922" max="6922" width="104.5703125" style="490" customWidth="1"/>
    <col min="6923" max="7168" width="9.140625" style="490"/>
    <col min="7169" max="7169" width="5.7109375" style="490" customWidth="1"/>
    <col min="7170" max="7170" width="60.7109375" style="490" customWidth="1"/>
    <col min="7171" max="7171" width="7.7109375" style="490" customWidth="1"/>
    <col min="7172" max="7172" width="8.7109375" style="490" customWidth="1"/>
    <col min="7173" max="7173" width="13.7109375" style="490" customWidth="1"/>
    <col min="7174" max="7174" width="15.7109375" style="490" customWidth="1"/>
    <col min="7175" max="7175" width="13.7109375" style="490" customWidth="1"/>
    <col min="7176" max="7176" width="15.7109375" style="490" customWidth="1"/>
    <col min="7177" max="7177" width="2.7109375" style="490" customWidth="1"/>
    <col min="7178" max="7178" width="104.5703125" style="490" customWidth="1"/>
    <col min="7179" max="7424" width="9.140625" style="490"/>
    <col min="7425" max="7425" width="5.7109375" style="490" customWidth="1"/>
    <col min="7426" max="7426" width="60.7109375" style="490" customWidth="1"/>
    <col min="7427" max="7427" width="7.7109375" style="490" customWidth="1"/>
    <col min="7428" max="7428" width="8.7109375" style="490" customWidth="1"/>
    <col min="7429" max="7429" width="13.7109375" style="490" customWidth="1"/>
    <col min="7430" max="7430" width="15.7109375" style="490" customWidth="1"/>
    <col min="7431" max="7431" width="13.7109375" style="490" customWidth="1"/>
    <col min="7432" max="7432" width="15.7109375" style="490" customWidth="1"/>
    <col min="7433" max="7433" width="2.7109375" style="490" customWidth="1"/>
    <col min="7434" max="7434" width="104.5703125" style="490" customWidth="1"/>
    <col min="7435" max="7680" width="9.140625" style="490"/>
    <col min="7681" max="7681" width="5.7109375" style="490" customWidth="1"/>
    <col min="7682" max="7682" width="60.7109375" style="490" customWidth="1"/>
    <col min="7683" max="7683" width="7.7109375" style="490" customWidth="1"/>
    <col min="7684" max="7684" width="8.7109375" style="490" customWidth="1"/>
    <col min="7685" max="7685" width="13.7109375" style="490" customWidth="1"/>
    <col min="7686" max="7686" width="15.7109375" style="490" customWidth="1"/>
    <col min="7687" max="7687" width="13.7109375" style="490" customWidth="1"/>
    <col min="7688" max="7688" width="15.7109375" style="490" customWidth="1"/>
    <col min="7689" max="7689" width="2.7109375" style="490" customWidth="1"/>
    <col min="7690" max="7690" width="104.5703125" style="490" customWidth="1"/>
    <col min="7691" max="7936" width="9.140625" style="490"/>
    <col min="7937" max="7937" width="5.7109375" style="490" customWidth="1"/>
    <col min="7938" max="7938" width="60.7109375" style="490" customWidth="1"/>
    <col min="7939" max="7939" width="7.7109375" style="490" customWidth="1"/>
    <col min="7940" max="7940" width="8.7109375" style="490" customWidth="1"/>
    <col min="7941" max="7941" width="13.7109375" style="490" customWidth="1"/>
    <col min="7942" max="7942" width="15.7109375" style="490" customWidth="1"/>
    <col min="7943" max="7943" width="13.7109375" style="490" customWidth="1"/>
    <col min="7944" max="7944" width="15.7109375" style="490" customWidth="1"/>
    <col min="7945" max="7945" width="2.7109375" style="490" customWidth="1"/>
    <col min="7946" max="7946" width="104.5703125" style="490" customWidth="1"/>
    <col min="7947" max="8192" width="9.140625" style="490"/>
    <col min="8193" max="8193" width="5.7109375" style="490" customWidth="1"/>
    <col min="8194" max="8194" width="60.7109375" style="490" customWidth="1"/>
    <col min="8195" max="8195" width="7.7109375" style="490" customWidth="1"/>
    <col min="8196" max="8196" width="8.7109375" style="490" customWidth="1"/>
    <col min="8197" max="8197" width="13.7109375" style="490" customWidth="1"/>
    <col min="8198" max="8198" width="15.7109375" style="490" customWidth="1"/>
    <col min="8199" max="8199" width="13.7109375" style="490" customWidth="1"/>
    <col min="8200" max="8200" width="15.7109375" style="490" customWidth="1"/>
    <col min="8201" max="8201" width="2.7109375" style="490" customWidth="1"/>
    <col min="8202" max="8202" width="104.5703125" style="490" customWidth="1"/>
    <col min="8203" max="8448" width="9.140625" style="490"/>
    <col min="8449" max="8449" width="5.7109375" style="490" customWidth="1"/>
    <col min="8450" max="8450" width="60.7109375" style="490" customWidth="1"/>
    <col min="8451" max="8451" width="7.7109375" style="490" customWidth="1"/>
    <col min="8452" max="8452" width="8.7109375" style="490" customWidth="1"/>
    <col min="8453" max="8453" width="13.7109375" style="490" customWidth="1"/>
    <col min="8454" max="8454" width="15.7109375" style="490" customWidth="1"/>
    <col min="8455" max="8455" width="13.7109375" style="490" customWidth="1"/>
    <col min="8456" max="8456" width="15.7109375" style="490" customWidth="1"/>
    <col min="8457" max="8457" width="2.7109375" style="490" customWidth="1"/>
    <col min="8458" max="8458" width="104.5703125" style="490" customWidth="1"/>
    <col min="8459" max="8704" width="9.140625" style="490"/>
    <col min="8705" max="8705" width="5.7109375" style="490" customWidth="1"/>
    <col min="8706" max="8706" width="60.7109375" style="490" customWidth="1"/>
    <col min="8707" max="8707" width="7.7109375" style="490" customWidth="1"/>
    <col min="8708" max="8708" width="8.7109375" style="490" customWidth="1"/>
    <col min="8709" max="8709" width="13.7109375" style="490" customWidth="1"/>
    <col min="8710" max="8710" width="15.7109375" style="490" customWidth="1"/>
    <col min="8711" max="8711" width="13.7109375" style="490" customWidth="1"/>
    <col min="8712" max="8712" width="15.7109375" style="490" customWidth="1"/>
    <col min="8713" max="8713" width="2.7109375" style="490" customWidth="1"/>
    <col min="8714" max="8714" width="104.5703125" style="490" customWidth="1"/>
    <col min="8715" max="8960" width="9.140625" style="490"/>
    <col min="8961" max="8961" width="5.7109375" style="490" customWidth="1"/>
    <col min="8962" max="8962" width="60.7109375" style="490" customWidth="1"/>
    <col min="8963" max="8963" width="7.7109375" style="490" customWidth="1"/>
    <col min="8964" max="8964" width="8.7109375" style="490" customWidth="1"/>
    <col min="8965" max="8965" width="13.7109375" style="490" customWidth="1"/>
    <col min="8966" max="8966" width="15.7109375" style="490" customWidth="1"/>
    <col min="8967" max="8967" width="13.7109375" style="490" customWidth="1"/>
    <col min="8968" max="8968" width="15.7109375" style="490" customWidth="1"/>
    <col min="8969" max="8969" width="2.7109375" style="490" customWidth="1"/>
    <col min="8970" max="8970" width="104.5703125" style="490" customWidth="1"/>
    <col min="8971" max="9216" width="9.140625" style="490"/>
    <col min="9217" max="9217" width="5.7109375" style="490" customWidth="1"/>
    <col min="9218" max="9218" width="60.7109375" style="490" customWidth="1"/>
    <col min="9219" max="9219" width="7.7109375" style="490" customWidth="1"/>
    <col min="9220" max="9220" width="8.7109375" style="490" customWidth="1"/>
    <col min="9221" max="9221" width="13.7109375" style="490" customWidth="1"/>
    <col min="9222" max="9222" width="15.7109375" style="490" customWidth="1"/>
    <col min="9223" max="9223" width="13.7109375" style="490" customWidth="1"/>
    <col min="9224" max="9224" width="15.7109375" style="490" customWidth="1"/>
    <col min="9225" max="9225" width="2.7109375" style="490" customWidth="1"/>
    <col min="9226" max="9226" width="104.5703125" style="490" customWidth="1"/>
    <col min="9227" max="9472" width="9.140625" style="490"/>
    <col min="9473" max="9473" width="5.7109375" style="490" customWidth="1"/>
    <col min="9474" max="9474" width="60.7109375" style="490" customWidth="1"/>
    <col min="9475" max="9475" width="7.7109375" style="490" customWidth="1"/>
    <col min="9476" max="9476" width="8.7109375" style="490" customWidth="1"/>
    <col min="9477" max="9477" width="13.7109375" style="490" customWidth="1"/>
    <col min="9478" max="9478" width="15.7109375" style="490" customWidth="1"/>
    <col min="9479" max="9479" width="13.7109375" style="490" customWidth="1"/>
    <col min="9480" max="9480" width="15.7109375" style="490" customWidth="1"/>
    <col min="9481" max="9481" width="2.7109375" style="490" customWidth="1"/>
    <col min="9482" max="9482" width="104.5703125" style="490" customWidth="1"/>
    <col min="9483" max="9728" width="9.140625" style="490"/>
    <col min="9729" max="9729" width="5.7109375" style="490" customWidth="1"/>
    <col min="9730" max="9730" width="60.7109375" style="490" customWidth="1"/>
    <col min="9731" max="9731" width="7.7109375" style="490" customWidth="1"/>
    <col min="9732" max="9732" width="8.7109375" style="490" customWidth="1"/>
    <col min="9733" max="9733" width="13.7109375" style="490" customWidth="1"/>
    <col min="9734" max="9734" width="15.7109375" style="490" customWidth="1"/>
    <col min="9735" max="9735" width="13.7109375" style="490" customWidth="1"/>
    <col min="9736" max="9736" width="15.7109375" style="490" customWidth="1"/>
    <col min="9737" max="9737" width="2.7109375" style="490" customWidth="1"/>
    <col min="9738" max="9738" width="104.5703125" style="490" customWidth="1"/>
    <col min="9739" max="9984" width="9.140625" style="490"/>
    <col min="9985" max="9985" width="5.7109375" style="490" customWidth="1"/>
    <col min="9986" max="9986" width="60.7109375" style="490" customWidth="1"/>
    <col min="9987" max="9987" width="7.7109375" style="490" customWidth="1"/>
    <col min="9988" max="9988" width="8.7109375" style="490" customWidth="1"/>
    <col min="9989" max="9989" width="13.7109375" style="490" customWidth="1"/>
    <col min="9990" max="9990" width="15.7109375" style="490" customWidth="1"/>
    <col min="9991" max="9991" width="13.7109375" style="490" customWidth="1"/>
    <col min="9992" max="9992" width="15.7109375" style="490" customWidth="1"/>
    <col min="9993" max="9993" width="2.7109375" style="490" customWidth="1"/>
    <col min="9994" max="9994" width="104.5703125" style="490" customWidth="1"/>
    <col min="9995" max="10240" width="9.140625" style="490"/>
    <col min="10241" max="10241" width="5.7109375" style="490" customWidth="1"/>
    <col min="10242" max="10242" width="60.7109375" style="490" customWidth="1"/>
    <col min="10243" max="10243" width="7.7109375" style="490" customWidth="1"/>
    <col min="10244" max="10244" width="8.7109375" style="490" customWidth="1"/>
    <col min="10245" max="10245" width="13.7109375" style="490" customWidth="1"/>
    <col min="10246" max="10246" width="15.7109375" style="490" customWidth="1"/>
    <col min="10247" max="10247" width="13.7109375" style="490" customWidth="1"/>
    <col min="10248" max="10248" width="15.7109375" style="490" customWidth="1"/>
    <col min="10249" max="10249" width="2.7109375" style="490" customWidth="1"/>
    <col min="10250" max="10250" width="104.5703125" style="490" customWidth="1"/>
    <col min="10251" max="10496" width="9.140625" style="490"/>
    <col min="10497" max="10497" width="5.7109375" style="490" customWidth="1"/>
    <col min="10498" max="10498" width="60.7109375" style="490" customWidth="1"/>
    <col min="10499" max="10499" width="7.7109375" style="490" customWidth="1"/>
    <col min="10500" max="10500" width="8.7109375" style="490" customWidth="1"/>
    <col min="10501" max="10501" width="13.7109375" style="490" customWidth="1"/>
    <col min="10502" max="10502" width="15.7109375" style="490" customWidth="1"/>
    <col min="10503" max="10503" width="13.7109375" style="490" customWidth="1"/>
    <col min="10504" max="10504" width="15.7109375" style="490" customWidth="1"/>
    <col min="10505" max="10505" width="2.7109375" style="490" customWidth="1"/>
    <col min="10506" max="10506" width="104.5703125" style="490" customWidth="1"/>
    <col min="10507" max="10752" width="9.140625" style="490"/>
    <col min="10753" max="10753" width="5.7109375" style="490" customWidth="1"/>
    <col min="10754" max="10754" width="60.7109375" style="490" customWidth="1"/>
    <col min="10755" max="10755" width="7.7109375" style="490" customWidth="1"/>
    <col min="10756" max="10756" width="8.7109375" style="490" customWidth="1"/>
    <col min="10757" max="10757" width="13.7109375" style="490" customWidth="1"/>
    <col min="10758" max="10758" width="15.7109375" style="490" customWidth="1"/>
    <col min="10759" max="10759" width="13.7109375" style="490" customWidth="1"/>
    <col min="10760" max="10760" width="15.7109375" style="490" customWidth="1"/>
    <col min="10761" max="10761" width="2.7109375" style="490" customWidth="1"/>
    <col min="10762" max="10762" width="104.5703125" style="490" customWidth="1"/>
    <col min="10763" max="11008" width="9.140625" style="490"/>
    <col min="11009" max="11009" width="5.7109375" style="490" customWidth="1"/>
    <col min="11010" max="11010" width="60.7109375" style="490" customWidth="1"/>
    <col min="11011" max="11011" width="7.7109375" style="490" customWidth="1"/>
    <col min="11012" max="11012" width="8.7109375" style="490" customWidth="1"/>
    <col min="11013" max="11013" width="13.7109375" style="490" customWidth="1"/>
    <col min="11014" max="11014" width="15.7109375" style="490" customWidth="1"/>
    <col min="11015" max="11015" width="13.7109375" style="490" customWidth="1"/>
    <col min="11016" max="11016" width="15.7109375" style="490" customWidth="1"/>
    <col min="11017" max="11017" width="2.7109375" style="490" customWidth="1"/>
    <col min="11018" max="11018" width="104.5703125" style="490" customWidth="1"/>
    <col min="11019" max="11264" width="9.140625" style="490"/>
    <col min="11265" max="11265" width="5.7109375" style="490" customWidth="1"/>
    <col min="11266" max="11266" width="60.7109375" style="490" customWidth="1"/>
    <col min="11267" max="11267" width="7.7109375" style="490" customWidth="1"/>
    <col min="11268" max="11268" width="8.7109375" style="490" customWidth="1"/>
    <col min="11269" max="11269" width="13.7109375" style="490" customWidth="1"/>
    <col min="11270" max="11270" width="15.7109375" style="490" customWidth="1"/>
    <col min="11271" max="11271" width="13.7109375" style="490" customWidth="1"/>
    <col min="11272" max="11272" width="15.7109375" style="490" customWidth="1"/>
    <col min="11273" max="11273" width="2.7109375" style="490" customWidth="1"/>
    <col min="11274" max="11274" width="104.5703125" style="490" customWidth="1"/>
    <col min="11275" max="11520" width="9.140625" style="490"/>
    <col min="11521" max="11521" width="5.7109375" style="490" customWidth="1"/>
    <col min="11522" max="11522" width="60.7109375" style="490" customWidth="1"/>
    <col min="11523" max="11523" width="7.7109375" style="490" customWidth="1"/>
    <col min="11524" max="11524" width="8.7109375" style="490" customWidth="1"/>
    <col min="11525" max="11525" width="13.7109375" style="490" customWidth="1"/>
    <col min="11526" max="11526" width="15.7109375" style="490" customWidth="1"/>
    <col min="11527" max="11527" width="13.7109375" style="490" customWidth="1"/>
    <col min="11528" max="11528" width="15.7109375" style="490" customWidth="1"/>
    <col min="11529" max="11529" width="2.7109375" style="490" customWidth="1"/>
    <col min="11530" max="11530" width="104.5703125" style="490" customWidth="1"/>
    <col min="11531" max="11776" width="9.140625" style="490"/>
    <col min="11777" max="11777" width="5.7109375" style="490" customWidth="1"/>
    <col min="11778" max="11778" width="60.7109375" style="490" customWidth="1"/>
    <col min="11779" max="11779" width="7.7109375" style="490" customWidth="1"/>
    <col min="11780" max="11780" width="8.7109375" style="490" customWidth="1"/>
    <col min="11781" max="11781" width="13.7109375" style="490" customWidth="1"/>
    <col min="11782" max="11782" width="15.7109375" style="490" customWidth="1"/>
    <col min="11783" max="11783" width="13.7109375" style="490" customWidth="1"/>
    <col min="11784" max="11784" width="15.7109375" style="490" customWidth="1"/>
    <col min="11785" max="11785" width="2.7109375" style="490" customWidth="1"/>
    <col min="11786" max="11786" width="104.5703125" style="490" customWidth="1"/>
    <col min="11787" max="12032" width="9.140625" style="490"/>
    <col min="12033" max="12033" width="5.7109375" style="490" customWidth="1"/>
    <col min="12034" max="12034" width="60.7109375" style="490" customWidth="1"/>
    <col min="12035" max="12035" width="7.7109375" style="490" customWidth="1"/>
    <col min="12036" max="12036" width="8.7109375" style="490" customWidth="1"/>
    <col min="12037" max="12037" width="13.7109375" style="490" customWidth="1"/>
    <col min="12038" max="12038" width="15.7109375" style="490" customWidth="1"/>
    <col min="12039" max="12039" width="13.7109375" style="490" customWidth="1"/>
    <col min="12040" max="12040" width="15.7109375" style="490" customWidth="1"/>
    <col min="12041" max="12041" width="2.7109375" style="490" customWidth="1"/>
    <col min="12042" max="12042" width="104.5703125" style="490" customWidth="1"/>
    <col min="12043" max="12288" width="9.140625" style="490"/>
    <col min="12289" max="12289" width="5.7109375" style="490" customWidth="1"/>
    <col min="12290" max="12290" width="60.7109375" style="490" customWidth="1"/>
    <col min="12291" max="12291" width="7.7109375" style="490" customWidth="1"/>
    <col min="12292" max="12292" width="8.7109375" style="490" customWidth="1"/>
    <col min="12293" max="12293" width="13.7109375" style="490" customWidth="1"/>
    <col min="12294" max="12294" width="15.7109375" style="490" customWidth="1"/>
    <col min="12295" max="12295" width="13.7109375" style="490" customWidth="1"/>
    <col min="12296" max="12296" width="15.7109375" style="490" customWidth="1"/>
    <col min="12297" max="12297" width="2.7109375" style="490" customWidth="1"/>
    <col min="12298" max="12298" width="104.5703125" style="490" customWidth="1"/>
    <col min="12299" max="12544" width="9.140625" style="490"/>
    <col min="12545" max="12545" width="5.7109375" style="490" customWidth="1"/>
    <col min="12546" max="12546" width="60.7109375" style="490" customWidth="1"/>
    <col min="12547" max="12547" width="7.7109375" style="490" customWidth="1"/>
    <col min="12548" max="12548" width="8.7109375" style="490" customWidth="1"/>
    <col min="12549" max="12549" width="13.7109375" style="490" customWidth="1"/>
    <col min="12550" max="12550" width="15.7109375" style="490" customWidth="1"/>
    <col min="12551" max="12551" width="13.7109375" style="490" customWidth="1"/>
    <col min="12552" max="12552" width="15.7109375" style="490" customWidth="1"/>
    <col min="12553" max="12553" width="2.7109375" style="490" customWidth="1"/>
    <col min="12554" max="12554" width="104.5703125" style="490" customWidth="1"/>
    <col min="12555" max="12800" width="9.140625" style="490"/>
    <col min="12801" max="12801" width="5.7109375" style="490" customWidth="1"/>
    <col min="12802" max="12802" width="60.7109375" style="490" customWidth="1"/>
    <col min="12803" max="12803" width="7.7109375" style="490" customWidth="1"/>
    <col min="12804" max="12804" width="8.7109375" style="490" customWidth="1"/>
    <col min="12805" max="12805" width="13.7109375" style="490" customWidth="1"/>
    <col min="12806" max="12806" width="15.7109375" style="490" customWidth="1"/>
    <col min="12807" max="12807" width="13.7109375" style="490" customWidth="1"/>
    <col min="12808" max="12808" width="15.7109375" style="490" customWidth="1"/>
    <col min="12809" max="12809" width="2.7109375" style="490" customWidth="1"/>
    <col min="12810" max="12810" width="104.5703125" style="490" customWidth="1"/>
    <col min="12811" max="13056" width="9.140625" style="490"/>
    <col min="13057" max="13057" width="5.7109375" style="490" customWidth="1"/>
    <col min="13058" max="13058" width="60.7109375" style="490" customWidth="1"/>
    <col min="13059" max="13059" width="7.7109375" style="490" customWidth="1"/>
    <col min="13060" max="13060" width="8.7109375" style="490" customWidth="1"/>
    <col min="13061" max="13061" width="13.7109375" style="490" customWidth="1"/>
    <col min="13062" max="13062" width="15.7109375" style="490" customWidth="1"/>
    <col min="13063" max="13063" width="13.7109375" style="490" customWidth="1"/>
    <col min="13064" max="13064" width="15.7109375" style="490" customWidth="1"/>
    <col min="13065" max="13065" width="2.7109375" style="490" customWidth="1"/>
    <col min="13066" max="13066" width="104.5703125" style="490" customWidth="1"/>
    <col min="13067" max="13312" width="9.140625" style="490"/>
    <col min="13313" max="13313" width="5.7109375" style="490" customWidth="1"/>
    <col min="13314" max="13314" width="60.7109375" style="490" customWidth="1"/>
    <col min="13315" max="13315" width="7.7109375" style="490" customWidth="1"/>
    <col min="13316" max="13316" width="8.7109375" style="490" customWidth="1"/>
    <col min="13317" max="13317" width="13.7109375" style="490" customWidth="1"/>
    <col min="13318" max="13318" width="15.7109375" style="490" customWidth="1"/>
    <col min="13319" max="13319" width="13.7109375" style="490" customWidth="1"/>
    <col min="13320" max="13320" width="15.7109375" style="490" customWidth="1"/>
    <col min="13321" max="13321" width="2.7109375" style="490" customWidth="1"/>
    <col min="13322" max="13322" width="104.5703125" style="490" customWidth="1"/>
    <col min="13323" max="13568" width="9.140625" style="490"/>
    <col min="13569" max="13569" width="5.7109375" style="490" customWidth="1"/>
    <col min="13570" max="13570" width="60.7109375" style="490" customWidth="1"/>
    <col min="13571" max="13571" width="7.7109375" style="490" customWidth="1"/>
    <col min="13572" max="13572" width="8.7109375" style="490" customWidth="1"/>
    <col min="13573" max="13573" width="13.7109375" style="490" customWidth="1"/>
    <col min="13574" max="13574" width="15.7109375" style="490" customWidth="1"/>
    <col min="13575" max="13575" width="13.7109375" style="490" customWidth="1"/>
    <col min="13576" max="13576" width="15.7109375" style="490" customWidth="1"/>
    <col min="13577" max="13577" width="2.7109375" style="490" customWidth="1"/>
    <col min="13578" max="13578" width="104.5703125" style="490" customWidth="1"/>
    <col min="13579" max="13824" width="9.140625" style="490"/>
    <col min="13825" max="13825" width="5.7109375" style="490" customWidth="1"/>
    <col min="13826" max="13826" width="60.7109375" style="490" customWidth="1"/>
    <col min="13827" max="13827" width="7.7109375" style="490" customWidth="1"/>
    <col min="13828" max="13828" width="8.7109375" style="490" customWidth="1"/>
    <col min="13829" max="13829" width="13.7109375" style="490" customWidth="1"/>
    <col min="13830" max="13830" width="15.7109375" style="490" customWidth="1"/>
    <col min="13831" max="13831" width="13.7109375" style="490" customWidth="1"/>
    <col min="13832" max="13832" width="15.7109375" style="490" customWidth="1"/>
    <col min="13833" max="13833" width="2.7109375" style="490" customWidth="1"/>
    <col min="13834" max="13834" width="104.5703125" style="490" customWidth="1"/>
    <col min="13835" max="14080" width="9.140625" style="490"/>
    <col min="14081" max="14081" width="5.7109375" style="490" customWidth="1"/>
    <col min="14082" max="14082" width="60.7109375" style="490" customWidth="1"/>
    <col min="14083" max="14083" width="7.7109375" style="490" customWidth="1"/>
    <col min="14084" max="14084" width="8.7109375" style="490" customWidth="1"/>
    <col min="14085" max="14085" width="13.7109375" style="490" customWidth="1"/>
    <col min="14086" max="14086" width="15.7109375" style="490" customWidth="1"/>
    <col min="14087" max="14087" width="13.7109375" style="490" customWidth="1"/>
    <col min="14088" max="14088" width="15.7109375" style="490" customWidth="1"/>
    <col min="14089" max="14089" width="2.7109375" style="490" customWidth="1"/>
    <col min="14090" max="14090" width="104.5703125" style="490" customWidth="1"/>
    <col min="14091" max="14336" width="9.140625" style="490"/>
    <col min="14337" max="14337" width="5.7109375" style="490" customWidth="1"/>
    <col min="14338" max="14338" width="60.7109375" style="490" customWidth="1"/>
    <col min="14339" max="14339" width="7.7109375" style="490" customWidth="1"/>
    <col min="14340" max="14340" width="8.7109375" style="490" customWidth="1"/>
    <col min="14341" max="14341" width="13.7109375" style="490" customWidth="1"/>
    <col min="14342" max="14342" width="15.7109375" style="490" customWidth="1"/>
    <col min="14343" max="14343" width="13.7109375" style="490" customWidth="1"/>
    <col min="14344" max="14344" width="15.7109375" style="490" customWidth="1"/>
    <col min="14345" max="14345" width="2.7109375" style="490" customWidth="1"/>
    <col min="14346" max="14346" width="104.5703125" style="490" customWidth="1"/>
    <col min="14347" max="14592" width="9.140625" style="490"/>
    <col min="14593" max="14593" width="5.7109375" style="490" customWidth="1"/>
    <col min="14594" max="14594" width="60.7109375" style="490" customWidth="1"/>
    <col min="14595" max="14595" width="7.7109375" style="490" customWidth="1"/>
    <col min="14596" max="14596" width="8.7109375" style="490" customWidth="1"/>
    <col min="14597" max="14597" width="13.7109375" style="490" customWidth="1"/>
    <col min="14598" max="14598" width="15.7109375" style="490" customWidth="1"/>
    <col min="14599" max="14599" width="13.7109375" style="490" customWidth="1"/>
    <col min="14600" max="14600" width="15.7109375" style="490" customWidth="1"/>
    <col min="14601" max="14601" width="2.7109375" style="490" customWidth="1"/>
    <col min="14602" max="14602" width="104.5703125" style="490" customWidth="1"/>
    <col min="14603" max="14848" width="9.140625" style="490"/>
    <col min="14849" max="14849" width="5.7109375" style="490" customWidth="1"/>
    <col min="14850" max="14850" width="60.7109375" style="490" customWidth="1"/>
    <col min="14851" max="14851" width="7.7109375" style="490" customWidth="1"/>
    <col min="14852" max="14852" width="8.7109375" style="490" customWidth="1"/>
    <col min="14853" max="14853" width="13.7109375" style="490" customWidth="1"/>
    <col min="14854" max="14854" width="15.7109375" style="490" customWidth="1"/>
    <col min="14855" max="14855" width="13.7109375" style="490" customWidth="1"/>
    <col min="14856" max="14856" width="15.7109375" style="490" customWidth="1"/>
    <col min="14857" max="14857" width="2.7109375" style="490" customWidth="1"/>
    <col min="14858" max="14858" width="104.5703125" style="490" customWidth="1"/>
    <col min="14859" max="15104" width="9.140625" style="490"/>
    <col min="15105" max="15105" width="5.7109375" style="490" customWidth="1"/>
    <col min="15106" max="15106" width="60.7109375" style="490" customWidth="1"/>
    <col min="15107" max="15107" width="7.7109375" style="490" customWidth="1"/>
    <col min="15108" max="15108" width="8.7109375" style="490" customWidth="1"/>
    <col min="15109" max="15109" width="13.7109375" style="490" customWidth="1"/>
    <col min="15110" max="15110" width="15.7109375" style="490" customWidth="1"/>
    <col min="15111" max="15111" width="13.7109375" style="490" customWidth="1"/>
    <col min="15112" max="15112" width="15.7109375" style="490" customWidth="1"/>
    <col min="15113" max="15113" width="2.7109375" style="490" customWidth="1"/>
    <col min="15114" max="15114" width="104.5703125" style="490" customWidth="1"/>
    <col min="15115" max="15360" width="9.140625" style="490"/>
    <col min="15361" max="15361" width="5.7109375" style="490" customWidth="1"/>
    <col min="15362" max="15362" width="60.7109375" style="490" customWidth="1"/>
    <col min="15363" max="15363" width="7.7109375" style="490" customWidth="1"/>
    <col min="15364" max="15364" width="8.7109375" style="490" customWidth="1"/>
    <col min="15365" max="15365" width="13.7109375" style="490" customWidth="1"/>
    <col min="15366" max="15366" width="15.7109375" style="490" customWidth="1"/>
    <col min="15367" max="15367" width="13.7109375" style="490" customWidth="1"/>
    <col min="15368" max="15368" width="15.7109375" style="490" customWidth="1"/>
    <col min="15369" max="15369" width="2.7109375" style="490" customWidth="1"/>
    <col min="15370" max="15370" width="104.5703125" style="490" customWidth="1"/>
    <col min="15371" max="15616" width="9.140625" style="490"/>
    <col min="15617" max="15617" width="5.7109375" style="490" customWidth="1"/>
    <col min="15618" max="15618" width="60.7109375" style="490" customWidth="1"/>
    <col min="15619" max="15619" width="7.7109375" style="490" customWidth="1"/>
    <col min="15620" max="15620" width="8.7109375" style="490" customWidth="1"/>
    <col min="15621" max="15621" width="13.7109375" style="490" customWidth="1"/>
    <col min="15622" max="15622" width="15.7109375" style="490" customWidth="1"/>
    <col min="15623" max="15623" width="13.7109375" style="490" customWidth="1"/>
    <col min="15624" max="15624" width="15.7109375" style="490" customWidth="1"/>
    <col min="15625" max="15625" width="2.7109375" style="490" customWidth="1"/>
    <col min="15626" max="15626" width="104.5703125" style="490" customWidth="1"/>
    <col min="15627" max="15872" width="9.140625" style="490"/>
    <col min="15873" max="15873" width="5.7109375" style="490" customWidth="1"/>
    <col min="15874" max="15874" width="60.7109375" style="490" customWidth="1"/>
    <col min="15875" max="15875" width="7.7109375" style="490" customWidth="1"/>
    <col min="15876" max="15876" width="8.7109375" style="490" customWidth="1"/>
    <col min="15877" max="15877" width="13.7109375" style="490" customWidth="1"/>
    <col min="15878" max="15878" width="15.7109375" style="490" customWidth="1"/>
    <col min="15879" max="15879" width="13.7109375" style="490" customWidth="1"/>
    <col min="15880" max="15880" width="15.7109375" style="490" customWidth="1"/>
    <col min="15881" max="15881" width="2.7109375" style="490" customWidth="1"/>
    <col min="15882" max="15882" width="104.5703125" style="490" customWidth="1"/>
    <col min="15883" max="16128" width="9.140625" style="490"/>
    <col min="16129" max="16129" width="5.7109375" style="490" customWidth="1"/>
    <col min="16130" max="16130" width="60.7109375" style="490" customWidth="1"/>
    <col min="16131" max="16131" width="7.7109375" style="490" customWidth="1"/>
    <col min="16132" max="16132" width="8.7109375" style="490" customWidth="1"/>
    <col min="16133" max="16133" width="13.7109375" style="490" customWidth="1"/>
    <col min="16134" max="16134" width="15.7109375" style="490" customWidth="1"/>
    <col min="16135" max="16135" width="13.7109375" style="490" customWidth="1"/>
    <col min="16136" max="16136" width="15.7109375" style="490" customWidth="1"/>
    <col min="16137" max="16137" width="2.7109375" style="490" customWidth="1"/>
    <col min="16138" max="16138" width="104.5703125" style="490" customWidth="1"/>
    <col min="16139" max="16384" width="9.140625" style="490"/>
  </cols>
  <sheetData>
    <row r="1" spans="1:9" s="545" customFormat="1" ht="21" thickBot="1">
      <c r="A1" s="963" t="s">
        <v>494</v>
      </c>
      <c r="B1" s="964"/>
      <c r="C1" s="964"/>
      <c r="D1" s="964"/>
      <c r="E1" s="964"/>
      <c r="F1" s="964"/>
      <c r="G1" s="964"/>
      <c r="H1" s="965"/>
      <c r="I1" s="544"/>
    </row>
    <row r="2" spans="1:9" s="545" customFormat="1" ht="39.950000000000003" customHeight="1" thickBot="1">
      <c r="A2" s="963" t="s">
        <v>479</v>
      </c>
      <c r="B2" s="964"/>
      <c r="C2" s="964"/>
      <c r="D2" s="964"/>
      <c r="E2" s="964"/>
      <c r="F2" s="964"/>
      <c r="G2" s="964"/>
      <c r="H2" s="965"/>
      <c r="I2" s="544"/>
    </row>
    <row r="3" spans="1:9" s="545" customFormat="1" ht="21" thickBot="1">
      <c r="A3" s="546"/>
      <c r="B3" s="547"/>
      <c r="C3" s="548"/>
      <c r="D3" s="548"/>
      <c r="E3" s="549"/>
      <c r="F3" s="550"/>
      <c r="G3" s="549"/>
      <c r="H3" s="551"/>
      <c r="I3" s="552"/>
    </row>
    <row r="4" spans="1:9" s="491" customFormat="1" ht="25.5">
      <c r="A4" s="553" t="s">
        <v>495</v>
      </c>
      <c r="B4" s="554" t="s">
        <v>496</v>
      </c>
      <c r="C4" s="555" t="s">
        <v>497</v>
      </c>
      <c r="D4" s="555" t="s">
        <v>498</v>
      </c>
      <c r="E4" s="556" t="s">
        <v>499</v>
      </c>
      <c r="F4" s="557" t="s">
        <v>483</v>
      </c>
      <c r="G4" s="556" t="s">
        <v>500</v>
      </c>
      <c r="H4" s="558" t="s">
        <v>501</v>
      </c>
      <c r="I4" s="559"/>
    </row>
    <row r="5" spans="1:9" s="491" customFormat="1" ht="13.5" thickBot="1">
      <c r="A5" s="560"/>
      <c r="B5" s="561"/>
      <c r="C5" s="562"/>
      <c r="D5" s="562"/>
      <c r="E5" s="563" t="s">
        <v>57</v>
      </c>
      <c r="F5" s="564" t="s">
        <v>57</v>
      </c>
      <c r="G5" s="563" t="s">
        <v>57</v>
      </c>
      <c r="H5" s="565" t="s">
        <v>57</v>
      </c>
      <c r="I5" s="559"/>
    </row>
    <row r="6" spans="1:9" s="491" customFormat="1">
      <c r="A6" s="566"/>
      <c r="B6" s="567"/>
      <c r="C6" s="568"/>
      <c r="D6" s="568"/>
      <c r="E6" s="569"/>
      <c r="F6" s="570"/>
      <c r="G6" s="569"/>
      <c r="H6" s="571"/>
      <c r="I6" s="559"/>
    </row>
    <row r="7" spans="1:9" s="491" customFormat="1">
      <c r="A7" s="572"/>
      <c r="B7" s="573" t="s">
        <v>488</v>
      </c>
      <c r="C7" s="574"/>
      <c r="D7" s="574"/>
      <c r="E7" s="575"/>
      <c r="F7" s="576"/>
      <c r="G7" s="575"/>
      <c r="H7" s="577"/>
      <c r="I7" s="578"/>
    </row>
    <row r="8" spans="1:9" s="491" customFormat="1">
      <c r="A8" s="579"/>
      <c r="B8" s="580"/>
      <c r="C8" s="581"/>
      <c r="D8" s="581"/>
      <c r="E8" s="582"/>
      <c r="F8" s="583"/>
      <c r="G8" s="582"/>
      <c r="H8" s="584"/>
      <c r="I8" s="578"/>
    </row>
    <row r="9" spans="1:9">
      <c r="A9" s="485"/>
      <c r="B9" s="585" t="s">
        <v>502</v>
      </c>
      <c r="C9" s="586"/>
      <c r="D9" s="587"/>
      <c r="E9" s="588"/>
      <c r="F9" s="589"/>
      <c r="G9" s="588"/>
      <c r="H9" s="363"/>
      <c r="I9" s="371"/>
    </row>
    <row r="10" spans="1:9" s="491" customFormat="1" ht="63.75">
      <c r="A10" s="485">
        <v>1</v>
      </c>
      <c r="B10" s="662" t="s">
        <v>576</v>
      </c>
      <c r="C10" s="340">
        <v>4</v>
      </c>
      <c r="D10" s="587" t="s">
        <v>292</v>
      </c>
      <c r="E10" s="342">
        <v>0</v>
      </c>
      <c r="F10" s="362">
        <f>E10*C10</f>
        <v>0</v>
      </c>
      <c r="G10" s="342">
        <v>0</v>
      </c>
      <c r="H10" s="363">
        <f>G10*C10</f>
        <v>0</v>
      </c>
      <c r="I10" s="371"/>
    </row>
    <row r="11" spans="1:9" s="600" customFormat="1">
      <c r="A11" s="594"/>
      <c r="B11" s="663" t="s">
        <v>505</v>
      </c>
      <c r="C11" s="345"/>
      <c r="D11" s="597"/>
      <c r="E11" s="347"/>
      <c r="F11" s="362">
        <f>E11*C11</f>
        <v>0</v>
      </c>
      <c r="G11" s="347"/>
      <c r="H11" s="363">
        <f>G11*C11</f>
        <v>0</v>
      </c>
      <c r="I11" s="638"/>
    </row>
    <row r="12" spans="1:9" s="491" customFormat="1" ht="114.75">
      <c r="A12" s="485">
        <v>2</v>
      </c>
      <c r="B12" s="662" t="s">
        <v>577</v>
      </c>
      <c r="C12" s="340">
        <v>3</v>
      </c>
      <c r="D12" s="587" t="s">
        <v>292</v>
      </c>
      <c r="E12" s="342">
        <v>0</v>
      </c>
      <c r="F12" s="362">
        <f t="shared" ref="F12:F50" si="0">E12*C12</f>
        <v>0</v>
      </c>
      <c r="G12" s="342">
        <v>0</v>
      </c>
      <c r="H12" s="363">
        <f t="shared" ref="H12:H50" si="1">G12*C12</f>
        <v>0</v>
      </c>
      <c r="I12" s="371"/>
    </row>
    <row r="13" spans="1:9" s="600" customFormat="1">
      <c r="A13" s="594"/>
      <c r="B13" s="663" t="s">
        <v>559</v>
      </c>
      <c r="C13" s="345"/>
      <c r="D13" s="597"/>
      <c r="E13" s="347"/>
      <c r="F13" s="362">
        <f t="shared" si="0"/>
        <v>0</v>
      </c>
      <c r="G13" s="347"/>
      <c r="H13" s="363">
        <f t="shared" si="1"/>
        <v>0</v>
      </c>
      <c r="I13" s="638"/>
    </row>
    <row r="14" spans="1:9" s="491" customFormat="1" ht="51">
      <c r="A14" s="485">
        <v>3</v>
      </c>
      <c r="B14" s="662" t="s">
        <v>578</v>
      </c>
      <c r="C14" s="340">
        <v>1</v>
      </c>
      <c r="D14" s="587" t="s">
        <v>292</v>
      </c>
      <c r="E14" s="342">
        <v>0</v>
      </c>
      <c r="F14" s="362">
        <f t="shared" si="0"/>
        <v>0</v>
      </c>
      <c r="G14" s="342">
        <v>0</v>
      </c>
      <c r="H14" s="363">
        <f t="shared" si="1"/>
        <v>0</v>
      </c>
      <c r="I14" s="371"/>
    </row>
    <row r="15" spans="1:9" s="600" customFormat="1">
      <c r="A15" s="594"/>
      <c r="B15" s="663" t="s">
        <v>507</v>
      </c>
      <c r="C15" s="345"/>
      <c r="D15" s="597"/>
      <c r="E15" s="347"/>
      <c r="F15" s="362">
        <f t="shared" si="0"/>
        <v>0</v>
      </c>
      <c r="G15" s="347"/>
      <c r="H15" s="363">
        <f t="shared" si="1"/>
        <v>0</v>
      </c>
      <c r="I15" s="638"/>
    </row>
    <row r="16" spans="1:9" s="491" customFormat="1">
      <c r="A16" s="485">
        <v>4</v>
      </c>
      <c r="B16" s="662" t="s">
        <v>579</v>
      </c>
      <c r="C16" s="340">
        <v>1</v>
      </c>
      <c r="D16" s="587" t="s">
        <v>292</v>
      </c>
      <c r="E16" s="342">
        <v>0</v>
      </c>
      <c r="F16" s="362">
        <f t="shared" si="0"/>
        <v>0</v>
      </c>
      <c r="G16" s="342">
        <v>0</v>
      </c>
      <c r="H16" s="363">
        <f t="shared" si="1"/>
        <v>0</v>
      </c>
      <c r="I16" s="371"/>
    </row>
    <row r="17" spans="1:9" s="600" customFormat="1" ht="24">
      <c r="A17" s="594"/>
      <c r="B17" s="663" t="s">
        <v>580</v>
      </c>
      <c r="C17" s="345"/>
      <c r="D17" s="597"/>
      <c r="E17" s="347"/>
      <c r="F17" s="362">
        <f t="shared" si="0"/>
        <v>0</v>
      </c>
      <c r="G17" s="347"/>
      <c r="H17" s="363">
        <f t="shared" si="1"/>
        <v>0</v>
      </c>
      <c r="I17" s="638"/>
    </row>
    <row r="18" spans="1:9" s="667" customFormat="1" ht="30" customHeight="1">
      <c r="A18" s="485">
        <v>5</v>
      </c>
      <c r="B18" s="664" t="s">
        <v>581</v>
      </c>
      <c r="C18" s="340">
        <v>1</v>
      </c>
      <c r="D18" s="665" t="s">
        <v>292</v>
      </c>
      <c r="E18" s="342">
        <v>0</v>
      </c>
      <c r="F18" s="362">
        <f t="shared" si="0"/>
        <v>0</v>
      </c>
      <c r="G18" s="342">
        <v>0</v>
      </c>
      <c r="H18" s="363">
        <f t="shared" si="1"/>
        <v>0</v>
      </c>
      <c r="I18" s="666"/>
    </row>
    <row r="19" spans="1:9" s="667" customFormat="1" ht="15" customHeight="1">
      <c r="A19" s="594"/>
      <c r="B19" s="668" t="s">
        <v>507</v>
      </c>
      <c r="C19" s="345"/>
      <c r="D19" s="669"/>
      <c r="E19" s="347"/>
      <c r="F19" s="362">
        <f t="shared" si="0"/>
        <v>0</v>
      </c>
      <c r="G19" s="347"/>
      <c r="H19" s="363">
        <f t="shared" si="1"/>
        <v>0</v>
      </c>
      <c r="I19" s="670"/>
    </row>
    <row r="20" spans="1:9" s="667" customFormat="1" ht="15" customHeight="1">
      <c r="A20" s="485">
        <v>6</v>
      </c>
      <c r="B20" s="664" t="s">
        <v>582</v>
      </c>
      <c r="C20" s="340">
        <v>3</v>
      </c>
      <c r="D20" s="665" t="s">
        <v>292</v>
      </c>
      <c r="E20" s="342">
        <v>0</v>
      </c>
      <c r="F20" s="362">
        <f t="shared" si="0"/>
        <v>0</v>
      </c>
      <c r="G20" s="342">
        <v>0</v>
      </c>
      <c r="H20" s="363">
        <f t="shared" si="1"/>
        <v>0</v>
      </c>
      <c r="I20" s="666"/>
    </row>
    <row r="21" spans="1:9" s="667" customFormat="1" ht="26.25" customHeight="1">
      <c r="A21" s="594"/>
      <c r="B21" s="668" t="s">
        <v>583</v>
      </c>
      <c r="C21" s="345"/>
      <c r="D21" s="669"/>
      <c r="E21" s="347"/>
      <c r="F21" s="362">
        <f t="shared" si="0"/>
        <v>0</v>
      </c>
      <c r="G21" s="347"/>
      <c r="H21" s="363">
        <f t="shared" si="1"/>
        <v>0</v>
      </c>
      <c r="I21" s="670"/>
    </row>
    <row r="22" spans="1:9" s="491" customFormat="1" ht="25.5">
      <c r="A22" s="485">
        <v>7</v>
      </c>
      <c r="B22" s="662" t="s">
        <v>584</v>
      </c>
      <c r="C22" s="340">
        <v>2</v>
      </c>
      <c r="D22" s="587" t="s">
        <v>292</v>
      </c>
      <c r="E22" s="342">
        <v>0</v>
      </c>
      <c r="F22" s="362">
        <f t="shared" si="0"/>
        <v>0</v>
      </c>
      <c r="G22" s="342">
        <v>0</v>
      </c>
      <c r="H22" s="363">
        <f t="shared" si="1"/>
        <v>0</v>
      </c>
      <c r="I22" s="371"/>
    </row>
    <row r="23" spans="1:9" s="600" customFormat="1">
      <c r="A23" s="594"/>
      <c r="B23" s="663" t="s">
        <v>585</v>
      </c>
      <c r="C23" s="345"/>
      <c r="D23" s="597"/>
      <c r="E23" s="347"/>
      <c r="F23" s="362">
        <f t="shared" si="0"/>
        <v>0</v>
      </c>
      <c r="G23" s="347"/>
      <c r="H23" s="363">
        <f t="shared" si="1"/>
        <v>0</v>
      </c>
      <c r="I23" s="638"/>
    </row>
    <row r="24" spans="1:9" s="667" customFormat="1" ht="30" customHeight="1">
      <c r="A24" s="485">
        <v>8</v>
      </c>
      <c r="B24" s="664" t="s">
        <v>586</v>
      </c>
      <c r="C24" s="340">
        <v>4</v>
      </c>
      <c r="D24" s="665" t="s">
        <v>292</v>
      </c>
      <c r="E24" s="342">
        <v>0</v>
      </c>
      <c r="F24" s="362">
        <f t="shared" si="0"/>
        <v>0</v>
      </c>
      <c r="G24" s="342">
        <v>0</v>
      </c>
      <c r="H24" s="363">
        <f t="shared" si="1"/>
        <v>0</v>
      </c>
      <c r="I24" s="666"/>
    </row>
    <row r="25" spans="1:9" s="667" customFormat="1" ht="15" customHeight="1">
      <c r="A25" s="594"/>
      <c r="B25" s="668" t="s">
        <v>587</v>
      </c>
      <c r="C25" s="345"/>
      <c r="D25" s="669"/>
      <c r="E25" s="347"/>
      <c r="F25" s="362">
        <f t="shared" si="0"/>
        <v>0</v>
      </c>
      <c r="G25" s="347"/>
      <c r="H25" s="363">
        <f t="shared" si="1"/>
        <v>0</v>
      </c>
      <c r="I25" s="670"/>
    </row>
    <row r="26" spans="1:9" s="667" customFormat="1" ht="45" customHeight="1">
      <c r="A26" s="485">
        <v>9</v>
      </c>
      <c r="B26" s="664" t="s">
        <v>588</v>
      </c>
      <c r="C26" s="340">
        <v>4</v>
      </c>
      <c r="D26" s="665" t="s">
        <v>292</v>
      </c>
      <c r="E26" s="671">
        <v>0</v>
      </c>
      <c r="F26" s="362">
        <f t="shared" si="0"/>
        <v>0</v>
      </c>
      <c r="G26" s="342">
        <v>0</v>
      </c>
      <c r="H26" s="363">
        <f t="shared" si="1"/>
        <v>0</v>
      </c>
      <c r="I26" s="666"/>
    </row>
    <row r="27" spans="1:9" s="667" customFormat="1" ht="15" customHeight="1">
      <c r="A27" s="594"/>
      <c r="B27" s="668" t="s">
        <v>505</v>
      </c>
      <c r="C27" s="345"/>
      <c r="D27" s="669"/>
      <c r="E27" s="672"/>
      <c r="F27" s="362">
        <f t="shared" si="0"/>
        <v>0</v>
      </c>
      <c r="G27" s="347"/>
      <c r="H27" s="363">
        <f t="shared" si="1"/>
        <v>0</v>
      </c>
      <c r="I27" s="670"/>
    </row>
    <row r="28" spans="1:9" s="667" customFormat="1" ht="15" customHeight="1">
      <c r="A28" s="485">
        <v>10</v>
      </c>
      <c r="B28" s="673" t="s">
        <v>589</v>
      </c>
      <c r="C28" s="340">
        <v>20</v>
      </c>
      <c r="D28" s="665" t="s">
        <v>292</v>
      </c>
      <c r="E28" s="674">
        <v>0</v>
      </c>
      <c r="F28" s="362">
        <f t="shared" si="0"/>
        <v>0</v>
      </c>
      <c r="G28" s="342">
        <v>0</v>
      </c>
      <c r="H28" s="363">
        <f t="shared" si="1"/>
        <v>0</v>
      </c>
      <c r="I28" s="666"/>
    </row>
    <row r="29" spans="1:9" s="667" customFormat="1" ht="30" customHeight="1">
      <c r="A29" s="594"/>
      <c r="B29" s="668" t="s">
        <v>590</v>
      </c>
      <c r="C29" s="345"/>
      <c r="D29" s="669"/>
      <c r="E29" s="672"/>
      <c r="F29" s="362">
        <f t="shared" si="0"/>
        <v>0</v>
      </c>
      <c r="G29" s="347"/>
      <c r="H29" s="363">
        <f t="shared" si="1"/>
        <v>0</v>
      </c>
      <c r="I29" s="670"/>
    </row>
    <row r="30" spans="1:9" s="667" customFormat="1" ht="30" customHeight="1">
      <c r="A30" s="485">
        <v>11</v>
      </c>
      <c r="B30" s="664" t="s">
        <v>522</v>
      </c>
      <c r="C30" s="340">
        <v>1</v>
      </c>
      <c r="D30" s="665" t="s">
        <v>523</v>
      </c>
      <c r="E30" s="674">
        <v>0</v>
      </c>
      <c r="F30" s="362">
        <f t="shared" si="0"/>
        <v>0</v>
      </c>
      <c r="G30" s="342">
        <v>0</v>
      </c>
      <c r="H30" s="363">
        <f t="shared" si="1"/>
        <v>0</v>
      </c>
      <c r="I30" s="666"/>
    </row>
    <row r="31" spans="1:9" s="667" customFormat="1" ht="15" customHeight="1">
      <c r="A31" s="594"/>
      <c r="B31" s="668" t="s">
        <v>507</v>
      </c>
      <c r="C31" s="345"/>
      <c r="D31" s="669"/>
      <c r="E31" s="672"/>
      <c r="F31" s="362">
        <f t="shared" si="0"/>
        <v>0</v>
      </c>
      <c r="G31" s="347"/>
      <c r="H31" s="363">
        <f t="shared" si="1"/>
        <v>0</v>
      </c>
      <c r="I31" s="670"/>
    </row>
    <row r="32" spans="1:9" s="667" customFormat="1" ht="30" customHeight="1">
      <c r="A32" s="485">
        <v>12</v>
      </c>
      <c r="B32" s="664" t="s">
        <v>524</v>
      </c>
      <c r="C32" s="340">
        <v>10</v>
      </c>
      <c r="D32" s="665" t="s">
        <v>504</v>
      </c>
      <c r="E32" s="671">
        <v>0</v>
      </c>
      <c r="F32" s="362">
        <f t="shared" si="0"/>
        <v>0</v>
      </c>
      <c r="G32" s="342">
        <v>0</v>
      </c>
      <c r="H32" s="363">
        <f t="shared" si="1"/>
        <v>0</v>
      </c>
      <c r="I32" s="666"/>
    </row>
    <row r="33" spans="1:11" s="667" customFormat="1" ht="15" customHeight="1">
      <c r="A33" s="594"/>
      <c r="B33" s="668" t="s">
        <v>519</v>
      </c>
      <c r="C33" s="345"/>
      <c r="D33" s="669"/>
      <c r="E33" s="672"/>
      <c r="F33" s="362">
        <f t="shared" si="0"/>
        <v>0</v>
      </c>
      <c r="G33" s="347"/>
      <c r="H33" s="363">
        <f t="shared" si="1"/>
        <v>0</v>
      </c>
      <c r="I33" s="670"/>
    </row>
    <row r="34" spans="1:11">
      <c r="A34" s="485"/>
      <c r="B34" s="585" t="s">
        <v>525</v>
      </c>
      <c r="C34" s="586"/>
      <c r="D34" s="587"/>
      <c r="E34" s="588"/>
      <c r="F34" s="362">
        <f t="shared" si="0"/>
        <v>0</v>
      </c>
      <c r="G34" s="588"/>
      <c r="H34" s="363">
        <f t="shared" si="1"/>
        <v>0</v>
      </c>
      <c r="I34" s="371"/>
      <c r="J34" s="491"/>
    </row>
    <row r="35" spans="1:11" s="309" customFormat="1">
      <c r="A35" s="351">
        <v>13</v>
      </c>
      <c r="B35" s="354" t="s">
        <v>568</v>
      </c>
      <c r="C35" s="355">
        <v>225</v>
      </c>
      <c r="D35" s="356" t="s">
        <v>132</v>
      </c>
      <c r="E35" s="357">
        <v>0</v>
      </c>
      <c r="F35" s="362">
        <f t="shared" si="0"/>
        <v>0</v>
      </c>
      <c r="G35" s="357">
        <v>0</v>
      </c>
      <c r="H35" s="363">
        <f t="shared" si="1"/>
        <v>0</v>
      </c>
      <c r="I35" s="337"/>
    </row>
    <row r="36" spans="1:11" s="349" customFormat="1">
      <c r="A36" s="358"/>
      <c r="B36" s="344" t="s">
        <v>591</v>
      </c>
      <c r="C36" s="359"/>
      <c r="D36" s="360"/>
      <c r="E36" s="361"/>
      <c r="F36" s="362">
        <f t="shared" si="0"/>
        <v>0</v>
      </c>
      <c r="G36" s="361"/>
      <c r="H36" s="363">
        <f t="shared" si="1"/>
        <v>0</v>
      </c>
      <c r="I36" s="348"/>
    </row>
    <row r="37" spans="1:11" s="309" customFormat="1">
      <c r="A37" s="351">
        <v>14</v>
      </c>
      <c r="B37" s="354" t="s">
        <v>592</v>
      </c>
      <c r="C37" s="355">
        <v>130</v>
      </c>
      <c r="D37" s="356" t="s">
        <v>132</v>
      </c>
      <c r="E37" s="357">
        <v>0</v>
      </c>
      <c r="F37" s="362">
        <f t="shared" si="0"/>
        <v>0</v>
      </c>
      <c r="G37" s="357">
        <v>0</v>
      </c>
      <c r="H37" s="363">
        <f t="shared" si="1"/>
        <v>0</v>
      </c>
      <c r="I37" s="337"/>
    </row>
    <row r="38" spans="1:11" s="349" customFormat="1">
      <c r="A38" s="358"/>
      <c r="B38" s="344" t="s">
        <v>593</v>
      </c>
      <c r="C38" s="359"/>
      <c r="D38" s="360"/>
      <c r="E38" s="361"/>
      <c r="F38" s="362">
        <f t="shared" si="0"/>
        <v>0</v>
      </c>
      <c r="G38" s="361"/>
      <c r="H38" s="363">
        <f t="shared" si="1"/>
        <v>0</v>
      </c>
      <c r="I38" s="348"/>
    </row>
    <row r="39" spans="1:11" s="608" customFormat="1">
      <c r="A39" s="351">
        <v>15</v>
      </c>
      <c r="B39" s="609" t="s">
        <v>570</v>
      </c>
      <c r="C39" s="355">
        <v>400</v>
      </c>
      <c r="D39" s="605" t="s">
        <v>132</v>
      </c>
      <c r="E39" s="610">
        <v>0</v>
      </c>
      <c r="F39" s="362">
        <f t="shared" si="0"/>
        <v>0</v>
      </c>
      <c r="G39" s="610">
        <v>0</v>
      </c>
      <c r="H39" s="363">
        <f t="shared" si="1"/>
        <v>0</v>
      </c>
      <c r="I39" s="593"/>
      <c r="K39" s="600"/>
    </row>
    <row r="40" spans="1:11" s="608" customFormat="1">
      <c r="A40" s="358"/>
      <c r="B40" s="344" t="s">
        <v>594</v>
      </c>
      <c r="C40" s="612"/>
      <c r="D40" s="607"/>
      <c r="E40" s="613"/>
      <c r="F40" s="362">
        <f t="shared" si="0"/>
        <v>0</v>
      </c>
      <c r="G40" s="613"/>
      <c r="H40" s="363">
        <f t="shared" si="1"/>
        <v>0</v>
      </c>
      <c r="I40" s="593"/>
      <c r="K40" s="600"/>
    </row>
    <row r="41" spans="1:11" s="309" customFormat="1">
      <c r="A41" s="351">
        <v>16</v>
      </c>
      <c r="B41" s="354" t="s">
        <v>595</v>
      </c>
      <c r="C41" s="355">
        <v>120</v>
      </c>
      <c r="D41" s="356" t="s">
        <v>132</v>
      </c>
      <c r="E41" s="357">
        <v>0</v>
      </c>
      <c r="F41" s="362">
        <f t="shared" si="0"/>
        <v>0</v>
      </c>
      <c r="G41" s="357">
        <v>0</v>
      </c>
      <c r="H41" s="363">
        <f t="shared" si="1"/>
        <v>0</v>
      </c>
      <c r="I41" s="337"/>
    </row>
    <row r="42" spans="1:11" s="349" customFormat="1">
      <c r="A42" s="358"/>
      <c r="B42" s="344" t="s">
        <v>596</v>
      </c>
      <c r="C42" s="359"/>
      <c r="D42" s="360"/>
      <c r="E42" s="361"/>
      <c r="F42" s="362">
        <f t="shared" si="0"/>
        <v>0</v>
      </c>
      <c r="G42" s="361"/>
      <c r="H42" s="363">
        <f t="shared" si="1"/>
        <v>0</v>
      </c>
      <c r="I42" s="348"/>
    </row>
    <row r="43" spans="1:11" ht="25.5">
      <c r="A43" s="351">
        <v>17</v>
      </c>
      <c r="B43" s="675" t="s">
        <v>522</v>
      </c>
      <c r="C43" s="355">
        <v>1</v>
      </c>
      <c r="D43" s="605" t="s">
        <v>523</v>
      </c>
      <c r="E43" s="357">
        <v>0</v>
      </c>
      <c r="F43" s="362">
        <f t="shared" si="0"/>
        <v>0</v>
      </c>
      <c r="G43" s="357">
        <v>0</v>
      </c>
      <c r="H43" s="363">
        <f t="shared" si="1"/>
        <v>0</v>
      </c>
      <c r="I43" s="371"/>
      <c r="J43" s="491"/>
    </row>
    <row r="44" spans="1:11" s="608" customFormat="1">
      <c r="A44" s="358"/>
      <c r="B44" s="676" t="s">
        <v>507</v>
      </c>
      <c r="C44" s="359"/>
      <c r="D44" s="607"/>
      <c r="E44" s="361"/>
      <c r="F44" s="362">
        <f t="shared" si="0"/>
        <v>0</v>
      </c>
      <c r="G44" s="361"/>
      <c r="H44" s="363">
        <f t="shared" si="1"/>
        <v>0</v>
      </c>
      <c r="I44" s="638"/>
      <c r="J44" s="600"/>
    </row>
    <row r="45" spans="1:11" ht="25.5">
      <c r="A45" s="351">
        <v>18</v>
      </c>
      <c r="B45" s="677" t="s">
        <v>531</v>
      </c>
      <c r="C45" s="355">
        <v>10</v>
      </c>
      <c r="D45" s="605" t="s">
        <v>504</v>
      </c>
      <c r="E45" s="366">
        <v>0</v>
      </c>
      <c r="F45" s="362">
        <f t="shared" si="0"/>
        <v>0</v>
      </c>
      <c r="G45" s="357">
        <v>0</v>
      </c>
      <c r="H45" s="363">
        <f t="shared" si="1"/>
        <v>0</v>
      </c>
      <c r="I45" s="371"/>
      <c r="J45" s="491"/>
    </row>
    <row r="46" spans="1:11" s="608" customFormat="1">
      <c r="A46" s="358"/>
      <c r="B46" s="678" t="s">
        <v>519</v>
      </c>
      <c r="C46" s="359"/>
      <c r="D46" s="607"/>
      <c r="E46" s="361"/>
      <c r="F46" s="362">
        <f t="shared" si="0"/>
        <v>0</v>
      </c>
      <c r="G46" s="361"/>
      <c r="H46" s="363">
        <f t="shared" si="1"/>
        <v>0</v>
      </c>
      <c r="I46" s="638"/>
      <c r="J46" s="600"/>
    </row>
    <row r="47" spans="1:11">
      <c r="A47" s="485"/>
      <c r="B47" s="585" t="s">
        <v>532</v>
      </c>
      <c r="C47" s="586"/>
      <c r="D47" s="356"/>
      <c r="E47" s="588"/>
      <c r="F47" s="362">
        <f t="shared" si="0"/>
        <v>0</v>
      </c>
      <c r="G47" s="588"/>
      <c r="H47" s="363">
        <f t="shared" si="1"/>
        <v>0</v>
      </c>
      <c r="I47" s="371"/>
      <c r="J47" s="491"/>
    </row>
    <row r="48" spans="1:11">
      <c r="A48" s="485">
        <v>19</v>
      </c>
      <c r="B48" s="615" t="s">
        <v>549</v>
      </c>
      <c r="C48" s="489">
        <v>1</v>
      </c>
      <c r="D48" s="356" t="s">
        <v>292</v>
      </c>
      <c r="E48" s="588">
        <v>0</v>
      </c>
      <c r="F48" s="362">
        <f t="shared" si="0"/>
        <v>0</v>
      </c>
      <c r="G48" s="367">
        <v>0</v>
      </c>
      <c r="H48" s="363">
        <f t="shared" si="1"/>
        <v>0</v>
      </c>
      <c r="I48" s="371"/>
      <c r="J48" s="491"/>
    </row>
    <row r="49" spans="1:10">
      <c r="A49" s="485">
        <v>20</v>
      </c>
      <c r="B49" s="615" t="s">
        <v>551</v>
      </c>
      <c r="C49" s="489">
        <v>1</v>
      </c>
      <c r="D49" s="679" t="s">
        <v>292</v>
      </c>
      <c r="E49" s="588">
        <v>0</v>
      </c>
      <c r="F49" s="362">
        <f t="shared" si="0"/>
        <v>0</v>
      </c>
      <c r="G49" s="367">
        <v>0</v>
      </c>
      <c r="H49" s="363">
        <f t="shared" si="1"/>
        <v>0</v>
      </c>
      <c r="I49" s="371"/>
      <c r="J49" s="491"/>
    </row>
    <row r="50" spans="1:10">
      <c r="A50" s="485">
        <v>21</v>
      </c>
      <c r="B50" s="615" t="s">
        <v>535</v>
      </c>
      <c r="C50" s="489">
        <v>1</v>
      </c>
      <c r="D50" s="356" t="s">
        <v>292</v>
      </c>
      <c r="E50" s="588">
        <v>0</v>
      </c>
      <c r="F50" s="362">
        <f t="shared" si="0"/>
        <v>0</v>
      </c>
      <c r="G50" s="367">
        <v>0</v>
      </c>
      <c r="H50" s="363">
        <f t="shared" si="1"/>
        <v>0</v>
      </c>
      <c r="I50" s="371"/>
      <c r="J50" s="491"/>
    </row>
    <row r="51" spans="1:10" s="372" customFormat="1">
      <c r="A51" s="373"/>
      <c r="B51" s="617" t="s">
        <v>536</v>
      </c>
      <c r="C51" s="618"/>
      <c r="D51" s="619"/>
      <c r="E51" s="620"/>
      <c r="F51" s="621"/>
      <c r="G51" s="620"/>
      <c r="H51" s="622"/>
      <c r="I51" s="623"/>
    </row>
    <row r="52" spans="1:10" s="372" customFormat="1" ht="13.5" thickBot="1">
      <c r="A52" s="381"/>
      <c r="B52" s="624"/>
      <c r="C52" s="625"/>
      <c r="D52" s="626"/>
      <c r="E52" s="627"/>
      <c r="F52" s="628"/>
      <c r="G52" s="627"/>
      <c r="H52" s="629"/>
      <c r="I52" s="623"/>
    </row>
    <row r="53" spans="1:10">
      <c r="A53" s="630"/>
      <c r="B53" s="631" t="s">
        <v>483</v>
      </c>
      <c r="C53" s="632"/>
      <c r="D53" s="633"/>
      <c r="E53" s="634"/>
      <c r="F53" s="635">
        <f>SUM(F9:F50)</f>
        <v>0</v>
      </c>
      <c r="G53" s="636"/>
      <c r="H53" s="637"/>
      <c r="I53" s="638"/>
    </row>
    <row r="54" spans="1:10">
      <c r="A54" s="639"/>
      <c r="B54" s="640" t="s">
        <v>484</v>
      </c>
      <c r="C54" s="641"/>
      <c r="D54" s="642"/>
      <c r="E54" s="643"/>
      <c r="F54" s="644"/>
      <c r="G54" s="645"/>
      <c r="H54" s="646">
        <f>SUM(H8:H50)</f>
        <v>0</v>
      </c>
      <c r="I54" s="647"/>
    </row>
    <row r="55" spans="1:10" ht="13.5" thickBot="1">
      <c r="A55" s="648"/>
      <c r="B55" s="649"/>
      <c r="C55" s="624"/>
      <c r="D55" s="649"/>
      <c r="E55" s="650"/>
      <c r="F55" s="638"/>
      <c r="G55" s="651"/>
      <c r="H55" s="652"/>
      <c r="I55" s="647"/>
    </row>
    <row r="56" spans="1:10" ht="13.5" thickBot="1">
      <c r="A56" s="680"/>
      <c r="B56" s="681" t="s">
        <v>537</v>
      </c>
      <c r="C56" s="682"/>
      <c r="D56" s="683"/>
      <c r="E56" s="684"/>
      <c r="F56" s="685"/>
      <c r="G56" s="684"/>
      <c r="H56" s="686">
        <f>SUM(H54,F53)</f>
        <v>0</v>
      </c>
      <c r="I56" s="660"/>
    </row>
  </sheetData>
  <sheetProtection password="C73F" sheet="1"/>
  <mergeCells count="2">
    <mergeCell ref="A1:H1"/>
    <mergeCell ref="A2:H2"/>
  </mergeCells>
  <conditionalFormatting sqref="E14:E50">
    <cfRule type="cellIs" dxfId="10" priority="4" stopIfTrue="1" operator="equal">
      <formula>0</formula>
    </cfRule>
  </conditionalFormatting>
  <conditionalFormatting sqref="E9:I13 F20:F50 H20:H50 E51:I56">
    <cfRule type="cellIs" dxfId="9" priority="10" stopIfTrue="1" operator="equal">
      <formula>0</formula>
    </cfRule>
  </conditionalFormatting>
  <conditionalFormatting sqref="F14:I19">
    <cfRule type="cellIs" dxfId="8" priority="2" stopIfTrue="1" operator="equal">
      <formula>0</formula>
    </cfRule>
  </conditionalFormatting>
  <conditionalFormatting sqref="G18:G50 I18:I50">
    <cfRule type="cellIs" dxfId="7" priority="1" stopIfTrue="1" operator="equal">
      <formula>0</formula>
    </cfRule>
  </conditionalFormatting>
  <printOptions horizontalCentered="1"/>
  <pageMargins left="0.19685039370078741" right="0.19685039370078741" top="1.7716535433070868" bottom="0.98425196850393704" header="1.3779527559055118" footer="0"/>
  <pageSetup paperSize="9" scale="70" fitToHeight="0" orientation="portrait" horizontalDpi="300" verticalDpi="300" r:id="rId1"/>
  <headerFooter alignWithMargins="0">
    <oddHeader>&amp;CElektronická kontrola vstupu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7EC917-1A3A-4EB9-9F92-50F561F4EAA3}">
  <sheetPr>
    <tabColor rgb="FF00B0F0"/>
    <pageSetUpPr fitToPage="1"/>
  </sheetPr>
  <dimension ref="A1:K52"/>
  <sheetViews>
    <sheetView zoomScaleNormal="100" zoomScaleSheetLayoutView="90" workbookViewId="0">
      <selection sqref="A1:H1"/>
    </sheetView>
  </sheetViews>
  <sheetFormatPr defaultRowHeight="12.75"/>
  <cols>
    <col min="1" max="1" width="5.7109375" style="491" customWidth="1"/>
    <col min="2" max="2" width="60.7109375" style="491" customWidth="1"/>
    <col min="3" max="3" width="7.7109375" style="490" customWidth="1"/>
    <col min="4" max="4" width="8.7109375" style="490" customWidth="1"/>
    <col min="5" max="5" width="13.7109375" style="661" customWidth="1"/>
    <col min="6" max="6" width="15.7109375" style="623" customWidth="1"/>
    <col min="7" max="7" width="13.7109375" style="661" customWidth="1"/>
    <col min="8" max="8" width="15.7109375" style="623" customWidth="1"/>
    <col min="9" max="9" width="2.7109375" style="623" customWidth="1"/>
    <col min="10" max="10" width="104.5703125" style="490" customWidth="1"/>
    <col min="11" max="256" width="9.140625" style="490"/>
    <col min="257" max="257" width="5.7109375" style="490" customWidth="1"/>
    <col min="258" max="258" width="60.7109375" style="490" customWidth="1"/>
    <col min="259" max="259" width="7.7109375" style="490" customWidth="1"/>
    <col min="260" max="260" width="8.7109375" style="490" customWidth="1"/>
    <col min="261" max="261" width="13.7109375" style="490" customWidth="1"/>
    <col min="262" max="262" width="15.7109375" style="490" customWidth="1"/>
    <col min="263" max="263" width="13.7109375" style="490" customWidth="1"/>
    <col min="264" max="264" width="15.7109375" style="490" customWidth="1"/>
    <col min="265" max="265" width="2.7109375" style="490" customWidth="1"/>
    <col min="266" max="266" width="104.5703125" style="490" customWidth="1"/>
    <col min="267" max="512" width="9.140625" style="490"/>
    <col min="513" max="513" width="5.7109375" style="490" customWidth="1"/>
    <col min="514" max="514" width="60.7109375" style="490" customWidth="1"/>
    <col min="515" max="515" width="7.7109375" style="490" customWidth="1"/>
    <col min="516" max="516" width="8.7109375" style="490" customWidth="1"/>
    <col min="517" max="517" width="13.7109375" style="490" customWidth="1"/>
    <col min="518" max="518" width="15.7109375" style="490" customWidth="1"/>
    <col min="519" max="519" width="13.7109375" style="490" customWidth="1"/>
    <col min="520" max="520" width="15.7109375" style="490" customWidth="1"/>
    <col min="521" max="521" width="2.7109375" style="490" customWidth="1"/>
    <col min="522" max="522" width="104.5703125" style="490" customWidth="1"/>
    <col min="523" max="768" width="9.140625" style="490"/>
    <col min="769" max="769" width="5.7109375" style="490" customWidth="1"/>
    <col min="770" max="770" width="60.7109375" style="490" customWidth="1"/>
    <col min="771" max="771" width="7.7109375" style="490" customWidth="1"/>
    <col min="772" max="772" width="8.7109375" style="490" customWidth="1"/>
    <col min="773" max="773" width="13.7109375" style="490" customWidth="1"/>
    <col min="774" max="774" width="15.7109375" style="490" customWidth="1"/>
    <col min="775" max="775" width="13.7109375" style="490" customWidth="1"/>
    <col min="776" max="776" width="15.7109375" style="490" customWidth="1"/>
    <col min="777" max="777" width="2.7109375" style="490" customWidth="1"/>
    <col min="778" max="778" width="104.5703125" style="490" customWidth="1"/>
    <col min="779" max="1024" width="9.140625" style="490"/>
    <col min="1025" max="1025" width="5.7109375" style="490" customWidth="1"/>
    <col min="1026" max="1026" width="60.7109375" style="490" customWidth="1"/>
    <col min="1027" max="1027" width="7.7109375" style="490" customWidth="1"/>
    <col min="1028" max="1028" width="8.7109375" style="490" customWidth="1"/>
    <col min="1029" max="1029" width="13.7109375" style="490" customWidth="1"/>
    <col min="1030" max="1030" width="15.7109375" style="490" customWidth="1"/>
    <col min="1031" max="1031" width="13.7109375" style="490" customWidth="1"/>
    <col min="1032" max="1032" width="15.7109375" style="490" customWidth="1"/>
    <col min="1033" max="1033" width="2.7109375" style="490" customWidth="1"/>
    <col min="1034" max="1034" width="104.5703125" style="490" customWidth="1"/>
    <col min="1035" max="1280" width="9.140625" style="490"/>
    <col min="1281" max="1281" width="5.7109375" style="490" customWidth="1"/>
    <col min="1282" max="1282" width="60.7109375" style="490" customWidth="1"/>
    <col min="1283" max="1283" width="7.7109375" style="490" customWidth="1"/>
    <col min="1284" max="1284" width="8.7109375" style="490" customWidth="1"/>
    <col min="1285" max="1285" width="13.7109375" style="490" customWidth="1"/>
    <col min="1286" max="1286" width="15.7109375" style="490" customWidth="1"/>
    <col min="1287" max="1287" width="13.7109375" style="490" customWidth="1"/>
    <col min="1288" max="1288" width="15.7109375" style="490" customWidth="1"/>
    <col min="1289" max="1289" width="2.7109375" style="490" customWidth="1"/>
    <col min="1290" max="1290" width="104.5703125" style="490" customWidth="1"/>
    <col min="1291" max="1536" width="9.140625" style="490"/>
    <col min="1537" max="1537" width="5.7109375" style="490" customWidth="1"/>
    <col min="1538" max="1538" width="60.7109375" style="490" customWidth="1"/>
    <col min="1539" max="1539" width="7.7109375" style="490" customWidth="1"/>
    <col min="1540" max="1540" width="8.7109375" style="490" customWidth="1"/>
    <col min="1541" max="1541" width="13.7109375" style="490" customWidth="1"/>
    <col min="1542" max="1542" width="15.7109375" style="490" customWidth="1"/>
    <col min="1543" max="1543" width="13.7109375" style="490" customWidth="1"/>
    <col min="1544" max="1544" width="15.7109375" style="490" customWidth="1"/>
    <col min="1545" max="1545" width="2.7109375" style="490" customWidth="1"/>
    <col min="1546" max="1546" width="104.5703125" style="490" customWidth="1"/>
    <col min="1547" max="1792" width="9.140625" style="490"/>
    <col min="1793" max="1793" width="5.7109375" style="490" customWidth="1"/>
    <col min="1794" max="1794" width="60.7109375" style="490" customWidth="1"/>
    <col min="1795" max="1795" width="7.7109375" style="490" customWidth="1"/>
    <col min="1796" max="1796" width="8.7109375" style="490" customWidth="1"/>
    <col min="1797" max="1797" width="13.7109375" style="490" customWidth="1"/>
    <col min="1798" max="1798" width="15.7109375" style="490" customWidth="1"/>
    <col min="1799" max="1799" width="13.7109375" style="490" customWidth="1"/>
    <col min="1800" max="1800" width="15.7109375" style="490" customWidth="1"/>
    <col min="1801" max="1801" width="2.7109375" style="490" customWidth="1"/>
    <col min="1802" max="1802" width="104.5703125" style="490" customWidth="1"/>
    <col min="1803" max="2048" width="9.140625" style="490"/>
    <col min="2049" max="2049" width="5.7109375" style="490" customWidth="1"/>
    <col min="2050" max="2050" width="60.7109375" style="490" customWidth="1"/>
    <col min="2051" max="2051" width="7.7109375" style="490" customWidth="1"/>
    <col min="2052" max="2052" width="8.7109375" style="490" customWidth="1"/>
    <col min="2053" max="2053" width="13.7109375" style="490" customWidth="1"/>
    <col min="2054" max="2054" width="15.7109375" style="490" customWidth="1"/>
    <col min="2055" max="2055" width="13.7109375" style="490" customWidth="1"/>
    <col min="2056" max="2056" width="15.7109375" style="490" customWidth="1"/>
    <col min="2057" max="2057" width="2.7109375" style="490" customWidth="1"/>
    <col min="2058" max="2058" width="104.5703125" style="490" customWidth="1"/>
    <col min="2059" max="2304" width="9.140625" style="490"/>
    <col min="2305" max="2305" width="5.7109375" style="490" customWidth="1"/>
    <col min="2306" max="2306" width="60.7109375" style="490" customWidth="1"/>
    <col min="2307" max="2307" width="7.7109375" style="490" customWidth="1"/>
    <col min="2308" max="2308" width="8.7109375" style="490" customWidth="1"/>
    <col min="2309" max="2309" width="13.7109375" style="490" customWidth="1"/>
    <col min="2310" max="2310" width="15.7109375" style="490" customWidth="1"/>
    <col min="2311" max="2311" width="13.7109375" style="490" customWidth="1"/>
    <col min="2312" max="2312" width="15.7109375" style="490" customWidth="1"/>
    <col min="2313" max="2313" width="2.7109375" style="490" customWidth="1"/>
    <col min="2314" max="2314" width="104.5703125" style="490" customWidth="1"/>
    <col min="2315" max="2560" width="9.140625" style="490"/>
    <col min="2561" max="2561" width="5.7109375" style="490" customWidth="1"/>
    <col min="2562" max="2562" width="60.7109375" style="490" customWidth="1"/>
    <col min="2563" max="2563" width="7.7109375" style="490" customWidth="1"/>
    <col min="2564" max="2564" width="8.7109375" style="490" customWidth="1"/>
    <col min="2565" max="2565" width="13.7109375" style="490" customWidth="1"/>
    <col min="2566" max="2566" width="15.7109375" style="490" customWidth="1"/>
    <col min="2567" max="2567" width="13.7109375" style="490" customWidth="1"/>
    <col min="2568" max="2568" width="15.7109375" style="490" customWidth="1"/>
    <col min="2569" max="2569" width="2.7109375" style="490" customWidth="1"/>
    <col min="2570" max="2570" width="104.5703125" style="490" customWidth="1"/>
    <col min="2571" max="2816" width="9.140625" style="490"/>
    <col min="2817" max="2817" width="5.7109375" style="490" customWidth="1"/>
    <col min="2818" max="2818" width="60.7109375" style="490" customWidth="1"/>
    <col min="2819" max="2819" width="7.7109375" style="490" customWidth="1"/>
    <col min="2820" max="2820" width="8.7109375" style="490" customWidth="1"/>
    <col min="2821" max="2821" width="13.7109375" style="490" customWidth="1"/>
    <col min="2822" max="2822" width="15.7109375" style="490" customWidth="1"/>
    <col min="2823" max="2823" width="13.7109375" style="490" customWidth="1"/>
    <col min="2824" max="2824" width="15.7109375" style="490" customWidth="1"/>
    <col min="2825" max="2825" width="2.7109375" style="490" customWidth="1"/>
    <col min="2826" max="2826" width="104.5703125" style="490" customWidth="1"/>
    <col min="2827" max="3072" width="9.140625" style="490"/>
    <col min="3073" max="3073" width="5.7109375" style="490" customWidth="1"/>
    <col min="3074" max="3074" width="60.7109375" style="490" customWidth="1"/>
    <col min="3075" max="3075" width="7.7109375" style="490" customWidth="1"/>
    <col min="3076" max="3076" width="8.7109375" style="490" customWidth="1"/>
    <col min="3077" max="3077" width="13.7109375" style="490" customWidth="1"/>
    <col min="3078" max="3078" width="15.7109375" style="490" customWidth="1"/>
    <col min="3079" max="3079" width="13.7109375" style="490" customWidth="1"/>
    <col min="3080" max="3080" width="15.7109375" style="490" customWidth="1"/>
    <col min="3081" max="3081" width="2.7109375" style="490" customWidth="1"/>
    <col min="3082" max="3082" width="104.5703125" style="490" customWidth="1"/>
    <col min="3083" max="3328" width="9.140625" style="490"/>
    <col min="3329" max="3329" width="5.7109375" style="490" customWidth="1"/>
    <col min="3330" max="3330" width="60.7109375" style="490" customWidth="1"/>
    <col min="3331" max="3331" width="7.7109375" style="490" customWidth="1"/>
    <col min="3332" max="3332" width="8.7109375" style="490" customWidth="1"/>
    <col min="3333" max="3333" width="13.7109375" style="490" customWidth="1"/>
    <col min="3334" max="3334" width="15.7109375" style="490" customWidth="1"/>
    <col min="3335" max="3335" width="13.7109375" style="490" customWidth="1"/>
    <col min="3336" max="3336" width="15.7109375" style="490" customWidth="1"/>
    <col min="3337" max="3337" width="2.7109375" style="490" customWidth="1"/>
    <col min="3338" max="3338" width="104.5703125" style="490" customWidth="1"/>
    <col min="3339" max="3584" width="9.140625" style="490"/>
    <col min="3585" max="3585" width="5.7109375" style="490" customWidth="1"/>
    <col min="3586" max="3586" width="60.7109375" style="490" customWidth="1"/>
    <col min="3587" max="3587" width="7.7109375" style="490" customWidth="1"/>
    <col min="3588" max="3588" width="8.7109375" style="490" customWidth="1"/>
    <col min="3589" max="3589" width="13.7109375" style="490" customWidth="1"/>
    <col min="3590" max="3590" width="15.7109375" style="490" customWidth="1"/>
    <col min="3591" max="3591" width="13.7109375" style="490" customWidth="1"/>
    <col min="3592" max="3592" width="15.7109375" style="490" customWidth="1"/>
    <col min="3593" max="3593" width="2.7109375" style="490" customWidth="1"/>
    <col min="3594" max="3594" width="104.5703125" style="490" customWidth="1"/>
    <col min="3595" max="3840" width="9.140625" style="490"/>
    <col min="3841" max="3841" width="5.7109375" style="490" customWidth="1"/>
    <col min="3842" max="3842" width="60.7109375" style="490" customWidth="1"/>
    <col min="3843" max="3843" width="7.7109375" style="490" customWidth="1"/>
    <col min="3844" max="3844" width="8.7109375" style="490" customWidth="1"/>
    <col min="3845" max="3845" width="13.7109375" style="490" customWidth="1"/>
    <col min="3846" max="3846" width="15.7109375" style="490" customWidth="1"/>
    <col min="3847" max="3847" width="13.7109375" style="490" customWidth="1"/>
    <col min="3848" max="3848" width="15.7109375" style="490" customWidth="1"/>
    <col min="3849" max="3849" width="2.7109375" style="490" customWidth="1"/>
    <col min="3850" max="3850" width="104.5703125" style="490" customWidth="1"/>
    <col min="3851" max="4096" width="9.140625" style="490"/>
    <col min="4097" max="4097" width="5.7109375" style="490" customWidth="1"/>
    <col min="4098" max="4098" width="60.7109375" style="490" customWidth="1"/>
    <col min="4099" max="4099" width="7.7109375" style="490" customWidth="1"/>
    <col min="4100" max="4100" width="8.7109375" style="490" customWidth="1"/>
    <col min="4101" max="4101" width="13.7109375" style="490" customWidth="1"/>
    <col min="4102" max="4102" width="15.7109375" style="490" customWidth="1"/>
    <col min="4103" max="4103" width="13.7109375" style="490" customWidth="1"/>
    <col min="4104" max="4104" width="15.7109375" style="490" customWidth="1"/>
    <col min="4105" max="4105" width="2.7109375" style="490" customWidth="1"/>
    <col min="4106" max="4106" width="104.5703125" style="490" customWidth="1"/>
    <col min="4107" max="4352" width="9.140625" style="490"/>
    <col min="4353" max="4353" width="5.7109375" style="490" customWidth="1"/>
    <col min="4354" max="4354" width="60.7109375" style="490" customWidth="1"/>
    <col min="4355" max="4355" width="7.7109375" style="490" customWidth="1"/>
    <col min="4356" max="4356" width="8.7109375" style="490" customWidth="1"/>
    <col min="4357" max="4357" width="13.7109375" style="490" customWidth="1"/>
    <col min="4358" max="4358" width="15.7109375" style="490" customWidth="1"/>
    <col min="4359" max="4359" width="13.7109375" style="490" customWidth="1"/>
    <col min="4360" max="4360" width="15.7109375" style="490" customWidth="1"/>
    <col min="4361" max="4361" width="2.7109375" style="490" customWidth="1"/>
    <col min="4362" max="4362" width="104.5703125" style="490" customWidth="1"/>
    <col min="4363" max="4608" width="9.140625" style="490"/>
    <col min="4609" max="4609" width="5.7109375" style="490" customWidth="1"/>
    <col min="4610" max="4610" width="60.7109375" style="490" customWidth="1"/>
    <col min="4611" max="4611" width="7.7109375" style="490" customWidth="1"/>
    <col min="4612" max="4612" width="8.7109375" style="490" customWidth="1"/>
    <col min="4613" max="4613" width="13.7109375" style="490" customWidth="1"/>
    <col min="4614" max="4614" width="15.7109375" style="490" customWidth="1"/>
    <col min="4615" max="4615" width="13.7109375" style="490" customWidth="1"/>
    <col min="4616" max="4616" width="15.7109375" style="490" customWidth="1"/>
    <col min="4617" max="4617" width="2.7109375" style="490" customWidth="1"/>
    <col min="4618" max="4618" width="104.5703125" style="490" customWidth="1"/>
    <col min="4619" max="4864" width="9.140625" style="490"/>
    <col min="4865" max="4865" width="5.7109375" style="490" customWidth="1"/>
    <col min="4866" max="4866" width="60.7109375" style="490" customWidth="1"/>
    <col min="4867" max="4867" width="7.7109375" style="490" customWidth="1"/>
    <col min="4868" max="4868" width="8.7109375" style="490" customWidth="1"/>
    <col min="4869" max="4869" width="13.7109375" style="490" customWidth="1"/>
    <col min="4870" max="4870" width="15.7109375" style="490" customWidth="1"/>
    <col min="4871" max="4871" width="13.7109375" style="490" customWidth="1"/>
    <col min="4872" max="4872" width="15.7109375" style="490" customWidth="1"/>
    <col min="4873" max="4873" width="2.7109375" style="490" customWidth="1"/>
    <col min="4874" max="4874" width="104.5703125" style="490" customWidth="1"/>
    <col min="4875" max="5120" width="9.140625" style="490"/>
    <col min="5121" max="5121" width="5.7109375" style="490" customWidth="1"/>
    <col min="5122" max="5122" width="60.7109375" style="490" customWidth="1"/>
    <col min="5123" max="5123" width="7.7109375" style="490" customWidth="1"/>
    <col min="5124" max="5124" width="8.7109375" style="490" customWidth="1"/>
    <col min="5125" max="5125" width="13.7109375" style="490" customWidth="1"/>
    <col min="5126" max="5126" width="15.7109375" style="490" customWidth="1"/>
    <col min="5127" max="5127" width="13.7109375" style="490" customWidth="1"/>
    <col min="5128" max="5128" width="15.7109375" style="490" customWidth="1"/>
    <col min="5129" max="5129" width="2.7109375" style="490" customWidth="1"/>
    <col min="5130" max="5130" width="104.5703125" style="490" customWidth="1"/>
    <col min="5131" max="5376" width="9.140625" style="490"/>
    <col min="5377" max="5377" width="5.7109375" style="490" customWidth="1"/>
    <col min="5378" max="5378" width="60.7109375" style="490" customWidth="1"/>
    <col min="5379" max="5379" width="7.7109375" style="490" customWidth="1"/>
    <col min="5380" max="5380" width="8.7109375" style="490" customWidth="1"/>
    <col min="5381" max="5381" width="13.7109375" style="490" customWidth="1"/>
    <col min="5382" max="5382" width="15.7109375" style="490" customWidth="1"/>
    <col min="5383" max="5383" width="13.7109375" style="490" customWidth="1"/>
    <col min="5384" max="5384" width="15.7109375" style="490" customWidth="1"/>
    <col min="5385" max="5385" width="2.7109375" style="490" customWidth="1"/>
    <col min="5386" max="5386" width="104.5703125" style="490" customWidth="1"/>
    <col min="5387" max="5632" width="9.140625" style="490"/>
    <col min="5633" max="5633" width="5.7109375" style="490" customWidth="1"/>
    <col min="5634" max="5634" width="60.7109375" style="490" customWidth="1"/>
    <col min="5635" max="5635" width="7.7109375" style="490" customWidth="1"/>
    <col min="5636" max="5636" width="8.7109375" style="490" customWidth="1"/>
    <col min="5637" max="5637" width="13.7109375" style="490" customWidth="1"/>
    <col min="5638" max="5638" width="15.7109375" style="490" customWidth="1"/>
    <col min="5639" max="5639" width="13.7109375" style="490" customWidth="1"/>
    <col min="5640" max="5640" width="15.7109375" style="490" customWidth="1"/>
    <col min="5641" max="5641" width="2.7109375" style="490" customWidth="1"/>
    <col min="5642" max="5642" width="104.5703125" style="490" customWidth="1"/>
    <col min="5643" max="5888" width="9.140625" style="490"/>
    <col min="5889" max="5889" width="5.7109375" style="490" customWidth="1"/>
    <col min="5890" max="5890" width="60.7109375" style="490" customWidth="1"/>
    <col min="5891" max="5891" width="7.7109375" style="490" customWidth="1"/>
    <col min="5892" max="5892" width="8.7109375" style="490" customWidth="1"/>
    <col min="5893" max="5893" width="13.7109375" style="490" customWidth="1"/>
    <col min="5894" max="5894" width="15.7109375" style="490" customWidth="1"/>
    <col min="5895" max="5895" width="13.7109375" style="490" customWidth="1"/>
    <col min="5896" max="5896" width="15.7109375" style="490" customWidth="1"/>
    <col min="5897" max="5897" width="2.7109375" style="490" customWidth="1"/>
    <col min="5898" max="5898" width="104.5703125" style="490" customWidth="1"/>
    <col min="5899" max="6144" width="9.140625" style="490"/>
    <col min="6145" max="6145" width="5.7109375" style="490" customWidth="1"/>
    <col min="6146" max="6146" width="60.7109375" style="490" customWidth="1"/>
    <col min="6147" max="6147" width="7.7109375" style="490" customWidth="1"/>
    <col min="6148" max="6148" width="8.7109375" style="490" customWidth="1"/>
    <col min="6149" max="6149" width="13.7109375" style="490" customWidth="1"/>
    <col min="6150" max="6150" width="15.7109375" style="490" customWidth="1"/>
    <col min="6151" max="6151" width="13.7109375" style="490" customWidth="1"/>
    <col min="6152" max="6152" width="15.7109375" style="490" customWidth="1"/>
    <col min="6153" max="6153" width="2.7109375" style="490" customWidth="1"/>
    <col min="6154" max="6154" width="104.5703125" style="490" customWidth="1"/>
    <col min="6155" max="6400" width="9.140625" style="490"/>
    <col min="6401" max="6401" width="5.7109375" style="490" customWidth="1"/>
    <col min="6402" max="6402" width="60.7109375" style="490" customWidth="1"/>
    <col min="6403" max="6403" width="7.7109375" style="490" customWidth="1"/>
    <col min="6404" max="6404" width="8.7109375" style="490" customWidth="1"/>
    <col min="6405" max="6405" width="13.7109375" style="490" customWidth="1"/>
    <col min="6406" max="6406" width="15.7109375" style="490" customWidth="1"/>
    <col min="6407" max="6407" width="13.7109375" style="490" customWidth="1"/>
    <col min="6408" max="6408" width="15.7109375" style="490" customWidth="1"/>
    <col min="6409" max="6409" width="2.7109375" style="490" customWidth="1"/>
    <col min="6410" max="6410" width="104.5703125" style="490" customWidth="1"/>
    <col min="6411" max="6656" width="9.140625" style="490"/>
    <col min="6657" max="6657" width="5.7109375" style="490" customWidth="1"/>
    <col min="6658" max="6658" width="60.7109375" style="490" customWidth="1"/>
    <col min="6659" max="6659" width="7.7109375" style="490" customWidth="1"/>
    <col min="6660" max="6660" width="8.7109375" style="490" customWidth="1"/>
    <col min="6661" max="6661" width="13.7109375" style="490" customWidth="1"/>
    <col min="6662" max="6662" width="15.7109375" style="490" customWidth="1"/>
    <col min="6663" max="6663" width="13.7109375" style="490" customWidth="1"/>
    <col min="6664" max="6664" width="15.7109375" style="490" customWidth="1"/>
    <col min="6665" max="6665" width="2.7109375" style="490" customWidth="1"/>
    <col min="6666" max="6666" width="104.5703125" style="490" customWidth="1"/>
    <col min="6667" max="6912" width="9.140625" style="490"/>
    <col min="6913" max="6913" width="5.7109375" style="490" customWidth="1"/>
    <col min="6914" max="6914" width="60.7109375" style="490" customWidth="1"/>
    <col min="6915" max="6915" width="7.7109375" style="490" customWidth="1"/>
    <col min="6916" max="6916" width="8.7109375" style="490" customWidth="1"/>
    <col min="6917" max="6917" width="13.7109375" style="490" customWidth="1"/>
    <col min="6918" max="6918" width="15.7109375" style="490" customWidth="1"/>
    <col min="6919" max="6919" width="13.7109375" style="490" customWidth="1"/>
    <col min="6920" max="6920" width="15.7109375" style="490" customWidth="1"/>
    <col min="6921" max="6921" width="2.7109375" style="490" customWidth="1"/>
    <col min="6922" max="6922" width="104.5703125" style="490" customWidth="1"/>
    <col min="6923" max="7168" width="9.140625" style="490"/>
    <col min="7169" max="7169" width="5.7109375" style="490" customWidth="1"/>
    <col min="7170" max="7170" width="60.7109375" style="490" customWidth="1"/>
    <col min="7171" max="7171" width="7.7109375" style="490" customWidth="1"/>
    <col min="7172" max="7172" width="8.7109375" style="490" customWidth="1"/>
    <col min="7173" max="7173" width="13.7109375" style="490" customWidth="1"/>
    <col min="7174" max="7174" width="15.7109375" style="490" customWidth="1"/>
    <col min="7175" max="7175" width="13.7109375" style="490" customWidth="1"/>
    <col min="7176" max="7176" width="15.7109375" style="490" customWidth="1"/>
    <col min="7177" max="7177" width="2.7109375" style="490" customWidth="1"/>
    <col min="7178" max="7178" width="104.5703125" style="490" customWidth="1"/>
    <col min="7179" max="7424" width="9.140625" style="490"/>
    <col min="7425" max="7425" width="5.7109375" style="490" customWidth="1"/>
    <col min="7426" max="7426" width="60.7109375" style="490" customWidth="1"/>
    <col min="7427" max="7427" width="7.7109375" style="490" customWidth="1"/>
    <col min="7428" max="7428" width="8.7109375" style="490" customWidth="1"/>
    <col min="7429" max="7429" width="13.7109375" style="490" customWidth="1"/>
    <col min="7430" max="7430" width="15.7109375" style="490" customWidth="1"/>
    <col min="7431" max="7431" width="13.7109375" style="490" customWidth="1"/>
    <col min="7432" max="7432" width="15.7109375" style="490" customWidth="1"/>
    <col min="7433" max="7433" width="2.7109375" style="490" customWidth="1"/>
    <col min="7434" max="7434" width="104.5703125" style="490" customWidth="1"/>
    <col min="7435" max="7680" width="9.140625" style="490"/>
    <col min="7681" max="7681" width="5.7109375" style="490" customWidth="1"/>
    <col min="7682" max="7682" width="60.7109375" style="490" customWidth="1"/>
    <col min="7683" max="7683" width="7.7109375" style="490" customWidth="1"/>
    <col min="7684" max="7684" width="8.7109375" style="490" customWidth="1"/>
    <col min="7685" max="7685" width="13.7109375" style="490" customWidth="1"/>
    <col min="7686" max="7686" width="15.7109375" style="490" customWidth="1"/>
    <col min="7687" max="7687" width="13.7109375" style="490" customWidth="1"/>
    <col min="7688" max="7688" width="15.7109375" style="490" customWidth="1"/>
    <col min="7689" max="7689" width="2.7109375" style="490" customWidth="1"/>
    <col min="7690" max="7690" width="104.5703125" style="490" customWidth="1"/>
    <col min="7691" max="7936" width="9.140625" style="490"/>
    <col min="7937" max="7937" width="5.7109375" style="490" customWidth="1"/>
    <col min="7938" max="7938" width="60.7109375" style="490" customWidth="1"/>
    <col min="7939" max="7939" width="7.7109375" style="490" customWidth="1"/>
    <col min="7940" max="7940" width="8.7109375" style="490" customWidth="1"/>
    <col min="7941" max="7941" width="13.7109375" style="490" customWidth="1"/>
    <col min="7942" max="7942" width="15.7109375" style="490" customWidth="1"/>
    <col min="7943" max="7943" width="13.7109375" style="490" customWidth="1"/>
    <col min="7944" max="7944" width="15.7109375" style="490" customWidth="1"/>
    <col min="7945" max="7945" width="2.7109375" style="490" customWidth="1"/>
    <col min="7946" max="7946" width="104.5703125" style="490" customWidth="1"/>
    <col min="7947" max="8192" width="9.140625" style="490"/>
    <col min="8193" max="8193" width="5.7109375" style="490" customWidth="1"/>
    <col min="8194" max="8194" width="60.7109375" style="490" customWidth="1"/>
    <col min="8195" max="8195" width="7.7109375" style="490" customWidth="1"/>
    <col min="8196" max="8196" width="8.7109375" style="490" customWidth="1"/>
    <col min="8197" max="8197" width="13.7109375" style="490" customWidth="1"/>
    <col min="8198" max="8198" width="15.7109375" style="490" customWidth="1"/>
    <col min="8199" max="8199" width="13.7109375" style="490" customWidth="1"/>
    <col min="8200" max="8200" width="15.7109375" style="490" customWidth="1"/>
    <col min="8201" max="8201" width="2.7109375" style="490" customWidth="1"/>
    <col min="8202" max="8202" width="104.5703125" style="490" customWidth="1"/>
    <col min="8203" max="8448" width="9.140625" style="490"/>
    <col min="8449" max="8449" width="5.7109375" style="490" customWidth="1"/>
    <col min="8450" max="8450" width="60.7109375" style="490" customWidth="1"/>
    <col min="8451" max="8451" width="7.7109375" style="490" customWidth="1"/>
    <col min="8452" max="8452" width="8.7109375" style="490" customWidth="1"/>
    <col min="8453" max="8453" width="13.7109375" style="490" customWidth="1"/>
    <col min="8454" max="8454" width="15.7109375" style="490" customWidth="1"/>
    <col min="8455" max="8455" width="13.7109375" style="490" customWidth="1"/>
    <col min="8456" max="8456" width="15.7109375" style="490" customWidth="1"/>
    <col min="8457" max="8457" width="2.7109375" style="490" customWidth="1"/>
    <col min="8458" max="8458" width="104.5703125" style="490" customWidth="1"/>
    <col min="8459" max="8704" width="9.140625" style="490"/>
    <col min="8705" max="8705" width="5.7109375" style="490" customWidth="1"/>
    <col min="8706" max="8706" width="60.7109375" style="490" customWidth="1"/>
    <col min="8707" max="8707" width="7.7109375" style="490" customWidth="1"/>
    <col min="8708" max="8708" width="8.7109375" style="490" customWidth="1"/>
    <col min="8709" max="8709" width="13.7109375" style="490" customWidth="1"/>
    <col min="8710" max="8710" width="15.7109375" style="490" customWidth="1"/>
    <col min="8711" max="8711" width="13.7109375" style="490" customWidth="1"/>
    <col min="8712" max="8712" width="15.7109375" style="490" customWidth="1"/>
    <col min="8713" max="8713" width="2.7109375" style="490" customWidth="1"/>
    <col min="8714" max="8714" width="104.5703125" style="490" customWidth="1"/>
    <col min="8715" max="8960" width="9.140625" style="490"/>
    <col min="8961" max="8961" width="5.7109375" style="490" customWidth="1"/>
    <col min="8962" max="8962" width="60.7109375" style="490" customWidth="1"/>
    <col min="8963" max="8963" width="7.7109375" style="490" customWidth="1"/>
    <col min="8964" max="8964" width="8.7109375" style="490" customWidth="1"/>
    <col min="8965" max="8965" width="13.7109375" style="490" customWidth="1"/>
    <col min="8966" max="8966" width="15.7109375" style="490" customWidth="1"/>
    <col min="8967" max="8967" width="13.7109375" style="490" customWidth="1"/>
    <col min="8968" max="8968" width="15.7109375" style="490" customWidth="1"/>
    <col min="8969" max="8969" width="2.7109375" style="490" customWidth="1"/>
    <col min="8970" max="8970" width="104.5703125" style="490" customWidth="1"/>
    <col min="8971" max="9216" width="9.140625" style="490"/>
    <col min="9217" max="9217" width="5.7109375" style="490" customWidth="1"/>
    <col min="9218" max="9218" width="60.7109375" style="490" customWidth="1"/>
    <col min="9219" max="9219" width="7.7109375" style="490" customWidth="1"/>
    <col min="9220" max="9220" width="8.7109375" style="490" customWidth="1"/>
    <col min="9221" max="9221" width="13.7109375" style="490" customWidth="1"/>
    <col min="9222" max="9222" width="15.7109375" style="490" customWidth="1"/>
    <col min="9223" max="9223" width="13.7109375" style="490" customWidth="1"/>
    <col min="9224" max="9224" width="15.7109375" style="490" customWidth="1"/>
    <col min="9225" max="9225" width="2.7109375" style="490" customWidth="1"/>
    <col min="9226" max="9226" width="104.5703125" style="490" customWidth="1"/>
    <col min="9227" max="9472" width="9.140625" style="490"/>
    <col min="9473" max="9473" width="5.7109375" style="490" customWidth="1"/>
    <col min="9474" max="9474" width="60.7109375" style="490" customWidth="1"/>
    <col min="9475" max="9475" width="7.7109375" style="490" customWidth="1"/>
    <col min="9476" max="9476" width="8.7109375" style="490" customWidth="1"/>
    <col min="9477" max="9477" width="13.7109375" style="490" customWidth="1"/>
    <col min="9478" max="9478" width="15.7109375" style="490" customWidth="1"/>
    <col min="9479" max="9479" width="13.7109375" style="490" customWidth="1"/>
    <col min="9480" max="9480" width="15.7109375" style="490" customWidth="1"/>
    <col min="9481" max="9481" width="2.7109375" style="490" customWidth="1"/>
    <col min="9482" max="9482" width="104.5703125" style="490" customWidth="1"/>
    <col min="9483" max="9728" width="9.140625" style="490"/>
    <col min="9729" max="9729" width="5.7109375" style="490" customWidth="1"/>
    <col min="9730" max="9730" width="60.7109375" style="490" customWidth="1"/>
    <col min="9731" max="9731" width="7.7109375" style="490" customWidth="1"/>
    <col min="9732" max="9732" width="8.7109375" style="490" customWidth="1"/>
    <col min="9733" max="9733" width="13.7109375" style="490" customWidth="1"/>
    <col min="9734" max="9734" width="15.7109375" style="490" customWidth="1"/>
    <col min="9735" max="9735" width="13.7109375" style="490" customWidth="1"/>
    <col min="9736" max="9736" width="15.7109375" style="490" customWidth="1"/>
    <col min="9737" max="9737" width="2.7109375" style="490" customWidth="1"/>
    <col min="9738" max="9738" width="104.5703125" style="490" customWidth="1"/>
    <col min="9739" max="9984" width="9.140625" style="490"/>
    <col min="9985" max="9985" width="5.7109375" style="490" customWidth="1"/>
    <col min="9986" max="9986" width="60.7109375" style="490" customWidth="1"/>
    <col min="9987" max="9987" width="7.7109375" style="490" customWidth="1"/>
    <col min="9988" max="9988" width="8.7109375" style="490" customWidth="1"/>
    <col min="9989" max="9989" width="13.7109375" style="490" customWidth="1"/>
    <col min="9990" max="9990" width="15.7109375" style="490" customWidth="1"/>
    <col min="9991" max="9991" width="13.7109375" style="490" customWidth="1"/>
    <col min="9992" max="9992" width="15.7109375" style="490" customWidth="1"/>
    <col min="9993" max="9993" width="2.7109375" style="490" customWidth="1"/>
    <col min="9994" max="9994" width="104.5703125" style="490" customWidth="1"/>
    <col min="9995" max="10240" width="9.140625" style="490"/>
    <col min="10241" max="10241" width="5.7109375" style="490" customWidth="1"/>
    <col min="10242" max="10242" width="60.7109375" style="490" customWidth="1"/>
    <col min="10243" max="10243" width="7.7109375" style="490" customWidth="1"/>
    <col min="10244" max="10244" width="8.7109375" style="490" customWidth="1"/>
    <col min="10245" max="10245" width="13.7109375" style="490" customWidth="1"/>
    <col min="10246" max="10246" width="15.7109375" style="490" customWidth="1"/>
    <col min="10247" max="10247" width="13.7109375" style="490" customWidth="1"/>
    <col min="10248" max="10248" width="15.7109375" style="490" customWidth="1"/>
    <col min="10249" max="10249" width="2.7109375" style="490" customWidth="1"/>
    <col min="10250" max="10250" width="104.5703125" style="490" customWidth="1"/>
    <col min="10251" max="10496" width="9.140625" style="490"/>
    <col min="10497" max="10497" width="5.7109375" style="490" customWidth="1"/>
    <col min="10498" max="10498" width="60.7109375" style="490" customWidth="1"/>
    <col min="10499" max="10499" width="7.7109375" style="490" customWidth="1"/>
    <col min="10500" max="10500" width="8.7109375" style="490" customWidth="1"/>
    <col min="10501" max="10501" width="13.7109375" style="490" customWidth="1"/>
    <col min="10502" max="10502" width="15.7109375" style="490" customWidth="1"/>
    <col min="10503" max="10503" width="13.7109375" style="490" customWidth="1"/>
    <col min="10504" max="10504" width="15.7109375" style="490" customWidth="1"/>
    <col min="10505" max="10505" width="2.7109375" style="490" customWidth="1"/>
    <col min="10506" max="10506" width="104.5703125" style="490" customWidth="1"/>
    <col min="10507" max="10752" width="9.140625" style="490"/>
    <col min="10753" max="10753" width="5.7109375" style="490" customWidth="1"/>
    <col min="10754" max="10754" width="60.7109375" style="490" customWidth="1"/>
    <col min="10755" max="10755" width="7.7109375" style="490" customWidth="1"/>
    <col min="10756" max="10756" width="8.7109375" style="490" customWidth="1"/>
    <col min="10757" max="10757" width="13.7109375" style="490" customWidth="1"/>
    <col min="10758" max="10758" width="15.7109375" style="490" customWidth="1"/>
    <col min="10759" max="10759" width="13.7109375" style="490" customWidth="1"/>
    <col min="10760" max="10760" width="15.7109375" style="490" customWidth="1"/>
    <col min="10761" max="10761" width="2.7109375" style="490" customWidth="1"/>
    <col min="10762" max="10762" width="104.5703125" style="490" customWidth="1"/>
    <col min="10763" max="11008" width="9.140625" style="490"/>
    <col min="11009" max="11009" width="5.7109375" style="490" customWidth="1"/>
    <col min="11010" max="11010" width="60.7109375" style="490" customWidth="1"/>
    <col min="11011" max="11011" width="7.7109375" style="490" customWidth="1"/>
    <col min="11012" max="11012" width="8.7109375" style="490" customWidth="1"/>
    <col min="11013" max="11013" width="13.7109375" style="490" customWidth="1"/>
    <col min="11014" max="11014" width="15.7109375" style="490" customWidth="1"/>
    <col min="11015" max="11015" width="13.7109375" style="490" customWidth="1"/>
    <col min="11016" max="11016" width="15.7109375" style="490" customWidth="1"/>
    <col min="11017" max="11017" width="2.7109375" style="490" customWidth="1"/>
    <col min="11018" max="11018" width="104.5703125" style="490" customWidth="1"/>
    <col min="11019" max="11264" width="9.140625" style="490"/>
    <col min="11265" max="11265" width="5.7109375" style="490" customWidth="1"/>
    <col min="11266" max="11266" width="60.7109375" style="490" customWidth="1"/>
    <col min="11267" max="11267" width="7.7109375" style="490" customWidth="1"/>
    <col min="11268" max="11268" width="8.7109375" style="490" customWidth="1"/>
    <col min="11269" max="11269" width="13.7109375" style="490" customWidth="1"/>
    <col min="11270" max="11270" width="15.7109375" style="490" customWidth="1"/>
    <col min="11271" max="11271" width="13.7109375" style="490" customWidth="1"/>
    <col min="11272" max="11272" width="15.7109375" style="490" customWidth="1"/>
    <col min="11273" max="11273" width="2.7109375" style="490" customWidth="1"/>
    <col min="11274" max="11274" width="104.5703125" style="490" customWidth="1"/>
    <col min="11275" max="11520" width="9.140625" style="490"/>
    <col min="11521" max="11521" width="5.7109375" style="490" customWidth="1"/>
    <col min="11522" max="11522" width="60.7109375" style="490" customWidth="1"/>
    <col min="11523" max="11523" width="7.7109375" style="490" customWidth="1"/>
    <col min="11524" max="11524" width="8.7109375" style="490" customWidth="1"/>
    <col min="11525" max="11525" width="13.7109375" style="490" customWidth="1"/>
    <col min="11526" max="11526" width="15.7109375" style="490" customWidth="1"/>
    <col min="11527" max="11527" width="13.7109375" style="490" customWidth="1"/>
    <col min="11528" max="11528" width="15.7109375" style="490" customWidth="1"/>
    <col min="11529" max="11529" width="2.7109375" style="490" customWidth="1"/>
    <col min="11530" max="11530" width="104.5703125" style="490" customWidth="1"/>
    <col min="11531" max="11776" width="9.140625" style="490"/>
    <col min="11777" max="11777" width="5.7109375" style="490" customWidth="1"/>
    <col min="11778" max="11778" width="60.7109375" style="490" customWidth="1"/>
    <col min="11779" max="11779" width="7.7109375" style="490" customWidth="1"/>
    <col min="11780" max="11780" width="8.7109375" style="490" customWidth="1"/>
    <col min="11781" max="11781" width="13.7109375" style="490" customWidth="1"/>
    <col min="11782" max="11782" width="15.7109375" style="490" customWidth="1"/>
    <col min="11783" max="11783" width="13.7109375" style="490" customWidth="1"/>
    <col min="11784" max="11784" width="15.7109375" style="490" customWidth="1"/>
    <col min="11785" max="11785" width="2.7109375" style="490" customWidth="1"/>
    <col min="11786" max="11786" width="104.5703125" style="490" customWidth="1"/>
    <col min="11787" max="12032" width="9.140625" style="490"/>
    <col min="12033" max="12033" width="5.7109375" style="490" customWidth="1"/>
    <col min="12034" max="12034" width="60.7109375" style="490" customWidth="1"/>
    <col min="12035" max="12035" width="7.7109375" style="490" customWidth="1"/>
    <col min="12036" max="12036" width="8.7109375" style="490" customWidth="1"/>
    <col min="12037" max="12037" width="13.7109375" style="490" customWidth="1"/>
    <col min="12038" max="12038" width="15.7109375" style="490" customWidth="1"/>
    <col min="12039" max="12039" width="13.7109375" style="490" customWidth="1"/>
    <col min="12040" max="12040" width="15.7109375" style="490" customWidth="1"/>
    <col min="12041" max="12041" width="2.7109375" style="490" customWidth="1"/>
    <col min="12042" max="12042" width="104.5703125" style="490" customWidth="1"/>
    <col min="12043" max="12288" width="9.140625" style="490"/>
    <col min="12289" max="12289" width="5.7109375" style="490" customWidth="1"/>
    <col min="12290" max="12290" width="60.7109375" style="490" customWidth="1"/>
    <col min="12291" max="12291" width="7.7109375" style="490" customWidth="1"/>
    <col min="12292" max="12292" width="8.7109375" style="490" customWidth="1"/>
    <col min="12293" max="12293" width="13.7109375" style="490" customWidth="1"/>
    <col min="12294" max="12294" width="15.7109375" style="490" customWidth="1"/>
    <col min="12295" max="12295" width="13.7109375" style="490" customWidth="1"/>
    <col min="12296" max="12296" width="15.7109375" style="490" customWidth="1"/>
    <col min="12297" max="12297" width="2.7109375" style="490" customWidth="1"/>
    <col min="12298" max="12298" width="104.5703125" style="490" customWidth="1"/>
    <col min="12299" max="12544" width="9.140625" style="490"/>
    <col min="12545" max="12545" width="5.7109375" style="490" customWidth="1"/>
    <col min="12546" max="12546" width="60.7109375" style="490" customWidth="1"/>
    <col min="12547" max="12547" width="7.7109375" style="490" customWidth="1"/>
    <col min="12548" max="12548" width="8.7109375" style="490" customWidth="1"/>
    <col min="12549" max="12549" width="13.7109375" style="490" customWidth="1"/>
    <col min="12550" max="12550" width="15.7109375" style="490" customWidth="1"/>
    <col min="12551" max="12551" width="13.7109375" style="490" customWidth="1"/>
    <col min="12552" max="12552" width="15.7109375" style="490" customWidth="1"/>
    <col min="12553" max="12553" width="2.7109375" style="490" customWidth="1"/>
    <col min="12554" max="12554" width="104.5703125" style="490" customWidth="1"/>
    <col min="12555" max="12800" width="9.140625" style="490"/>
    <col min="12801" max="12801" width="5.7109375" style="490" customWidth="1"/>
    <col min="12802" max="12802" width="60.7109375" style="490" customWidth="1"/>
    <col min="12803" max="12803" width="7.7109375" style="490" customWidth="1"/>
    <col min="12804" max="12804" width="8.7109375" style="490" customWidth="1"/>
    <col min="12805" max="12805" width="13.7109375" style="490" customWidth="1"/>
    <col min="12806" max="12806" width="15.7109375" style="490" customWidth="1"/>
    <col min="12807" max="12807" width="13.7109375" style="490" customWidth="1"/>
    <col min="12808" max="12808" width="15.7109375" style="490" customWidth="1"/>
    <col min="12809" max="12809" width="2.7109375" style="490" customWidth="1"/>
    <col min="12810" max="12810" width="104.5703125" style="490" customWidth="1"/>
    <col min="12811" max="13056" width="9.140625" style="490"/>
    <col min="13057" max="13057" width="5.7109375" style="490" customWidth="1"/>
    <col min="13058" max="13058" width="60.7109375" style="490" customWidth="1"/>
    <col min="13059" max="13059" width="7.7109375" style="490" customWidth="1"/>
    <col min="13060" max="13060" width="8.7109375" style="490" customWidth="1"/>
    <col min="13061" max="13061" width="13.7109375" style="490" customWidth="1"/>
    <col min="13062" max="13062" width="15.7109375" style="490" customWidth="1"/>
    <col min="13063" max="13063" width="13.7109375" style="490" customWidth="1"/>
    <col min="13064" max="13064" width="15.7109375" style="490" customWidth="1"/>
    <col min="13065" max="13065" width="2.7109375" style="490" customWidth="1"/>
    <col min="13066" max="13066" width="104.5703125" style="490" customWidth="1"/>
    <col min="13067" max="13312" width="9.140625" style="490"/>
    <col min="13313" max="13313" width="5.7109375" style="490" customWidth="1"/>
    <col min="13314" max="13314" width="60.7109375" style="490" customWidth="1"/>
    <col min="13315" max="13315" width="7.7109375" style="490" customWidth="1"/>
    <col min="13316" max="13316" width="8.7109375" style="490" customWidth="1"/>
    <col min="13317" max="13317" width="13.7109375" style="490" customWidth="1"/>
    <col min="13318" max="13318" width="15.7109375" style="490" customWidth="1"/>
    <col min="13319" max="13319" width="13.7109375" style="490" customWidth="1"/>
    <col min="13320" max="13320" width="15.7109375" style="490" customWidth="1"/>
    <col min="13321" max="13321" width="2.7109375" style="490" customWidth="1"/>
    <col min="13322" max="13322" width="104.5703125" style="490" customWidth="1"/>
    <col min="13323" max="13568" width="9.140625" style="490"/>
    <col min="13569" max="13569" width="5.7109375" style="490" customWidth="1"/>
    <col min="13570" max="13570" width="60.7109375" style="490" customWidth="1"/>
    <col min="13571" max="13571" width="7.7109375" style="490" customWidth="1"/>
    <col min="13572" max="13572" width="8.7109375" style="490" customWidth="1"/>
    <col min="13573" max="13573" width="13.7109375" style="490" customWidth="1"/>
    <col min="13574" max="13574" width="15.7109375" style="490" customWidth="1"/>
    <col min="13575" max="13575" width="13.7109375" style="490" customWidth="1"/>
    <col min="13576" max="13576" width="15.7109375" style="490" customWidth="1"/>
    <col min="13577" max="13577" width="2.7109375" style="490" customWidth="1"/>
    <col min="13578" max="13578" width="104.5703125" style="490" customWidth="1"/>
    <col min="13579" max="13824" width="9.140625" style="490"/>
    <col min="13825" max="13825" width="5.7109375" style="490" customWidth="1"/>
    <col min="13826" max="13826" width="60.7109375" style="490" customWidth="1"/>
    <col min="13827" max="13827" width="7.7109375" style="490" customWidth="1"/>
    <col min="13828" max="13828" width="8.7109375" style="490" customWidth="1"/>
    <col min="13829" max="13829" width="13.7109375" style="490" customWidth="1"/>
    <col min="13830" max="13830" width="15.7109375" style="490" customWidth="1"/>
    <col min="13831" max="13831" width="13.7109375" style="490" customWidth="1"/>
    <col min="13832" max="13832" width="15.7109375" style="490" customWidth="1"/>
    <col min="13833" max="13833" width="2.7109375" style="490" customWidth="1"/>
    <col min="13834" max="13834" width="104.5703125" style="490" customWidth="1"/>
    <col min="13835" max="14080" width="9.140625" style="490"/>
    <col min="14081" max="14081" width="5.7109375" style="490" customWidth="1"/>
    <col min="14082" max="14082" width="60.7109375" style="490" customWidth="1"/>
    <col min="14083" max="14083" width="7.7109375" style="490" customWidth="1"/>
    <col min="14084" max="14084" width="8.7109375" style="490" customWidth="1"/>
    <col min="14085" max="14085" width="13.7109375" style="490" customWidth="1"/>
    <col min="14086" max="14086" width="15.7109375" style="490" customWidth="1"/>
    <col min="14087" max="14087" width="13.7109375" style="490" customWidth="1"/>
    <col min="14088" max="14088" width="15.7109375" style="490" customWidth="1"/>
    <col min="14089" max="14089" width="2.7109375" style="490" customWidth="1"/>
    <col min="14090" max="14090" width="104.5703125" style="490" customWidth="1"/>
    <col min="14091" max="14336" width="9.140625" style="490"/>
    <col min="14337" max="14337" width="5.7109375" style="490" customWidth="1"/>
    <col min="14338" max="14338" width="60.7109375" style="490" customWidth="1"/>
    <col min="14339" max="14339" width="7.7109375" style="490" customWidth="1"/>
    <col min="14340" max="14340" width="8.7109375" style="490" customWidth="1"/>
    <col min="14341" max="14341" width="13.7109375" style="490" customWidth="1"/>
    <col min="14342" max="14342" width="15.7109375" style="490" customWidth="1"/>
    <col min="14343" max="14343" width="13.7109375" style="490" customWidth="1"/>
    <col min="14344" max="14344" width="15.7109375" style="490" customWidth="1"/>
    <col min="14345" max="14345" width="2.7109375" style="490" customWidth="1"/>
    <col min="14346" max="14346" width="104.5703125" style="490" customWidth="1"/>
    <col min="14347" max="14592" width="9.140625" style="490"/>
    <col min="14593" max="14593" width="5.7109375" style="490" customWidth="1"/>
    <col min="14594" max="14594" width="60.7109375" style="490" customWidth="1"/>
    <col min="14595" max="14595" width="7.7109375" style="490" customWidth="1"/>
    <col min="14596" max="14596" width="8.7109375" style="490" customWidth="1"/>
    <col min="14597" max="14597" width="13.7109375" style="490" customWidth="1"/>
    <col min="14598" max="14598" width="15.7109375" style="490" customWidth="1"/>
    <col min="14599" max="14599" width="13.7109375" style="490" customWidth="1"/>
    <col min="14600" max="14600" width="15.7109375" style="490" customWidth="1"/>
    <col min="14601" max="14601" width="2.7109375" style="490" customWidth="1"/>
    <col min="14602" max="14602" width="104.5703125" style="490" customWidth="1"/>
    <col min="14603" max="14848" width="9.140625" style="490"/>
    <col min="14849" max="14849" width="5.7109375" style="490" customWidth="1"/>
    <col min="14850" max="14850" width="60.7109375" style="490" customWidth="1"/>
    <col min="14851" max="14851" width="7.7109375" style="490" customWidth="1"/>
    <col min="14852" max="14852" width="8.7109375" style="490" customWidth="1"/>
    <col min="14853" max="14853" width="13.7109375" style="490" customWidth="1"/>
    <col min="14854" max="14854" width="15.7109375" style="490" customWidth="1"/>
    <col min="14855" max="14855" width="13.7109375" style="490" customWidth="1"/>
    <col min="14856" max="14856" width="15.7109375" style="490" customWidth="1"/>
    <col min="14857" max="14857" width="2.7109375" style="490" customWidth="1"/>
    <col min="14858" max="14858" width="104.5703125" style="490" customWidth="1"/>
    <col min="14859" max="15104" width="9.140625" style="490"/>
    <col min="15105" max="15105" width="5.7109375" style="490" customWidth="1"/>
    <col min="15106" max="15106" width="60.7109375" style="490" customWidth="1"/>
    <col min="15107" max="15107" width="7.7109375" style="490" customWidth="1"/>
    <col min="15108" max="15108" width="8.7109375" style="490" customWidth="1"/>
    <col min="15109" max="15109" width="13.7109375" style="490" customWidth="1"/>
    <col min="15110" max="15110" width="15.7109375" style="490" customWidth="1"/>
    <col min="15111" max="15111" width="13.7109375" style="490" customWidth="1"/>
    <col min="15112" max="15112" width="15.7109375" style="490" customWidth="1"/>
    <col min="15113" max="15113" width="2.7109375" style="490" customWidth="1"/>
    <col min="15114" max="15114" width="104.5703125" style="490" customWidth="1"/>
    <col min="15115" max="15360" width="9.140625" style="490"/>
    <col min="15361" max="15361" width="5.7109375" style="490" customWidth="1"/>
    <col min="15362" max="15362" width="60.7109375" style="490" customWidth="1"/>
    <col min="15363" max="15363" width="7.7109375" style="490" customWidth="1"/>
    <col min="15364" max="15364" width="8.7109375" style="490" customWidth="1"/>
    <col min="15365" max="15365" width="13.7109375" style="490" customWidth="1"/>
    <col min="15366" max="15366" width="15.7109375" style="490" customWidth="1"/>
    <col min="15367" max="15367" width="13.7109375" style="490" customWidth="1"/>
    <col min="15368" max="15368" width="15.7109375" style="490" customWidth="1"/>
    <col min="15369" max="15369" width="2.7109375" style="490" customWidth="1"/>
    <col min="15370" max="15370" width="104.5703125" style="490" customWidth="1"/>
    <col min="15371" max="15616" width="9.140625" style="490"/>
    <col min="15617" max="15617" width="5.7109375" style="490" customWidth="1"/>
    <col min="15618" max="15618" width="60.7109375" style="490" customWidth="1"/>
    <col min="15619" max="15619" width="7.7109375" style="490" customWidth="1"/>
    <col min="15620" max="15620" width="8.7109375" style="490" customWidth="1"/>
    <col min="15621" max="15621" width="13.7109375" style="490" customWidth="1"/>
    <col min="15622" max="15622" width="15.7109375" style="490" customWidth="1"/>
    <col min="15623" max="15623" width="13.7109375" style="490" customWidth="1"/>
    <col min="15624" max="15624" width="15.7109375" style="490" customWidth="1"/>
    <col min="15625" max="15625" width="2.7109375" style="490" customWidth="1"/>
    <col min="15626" max="15626" width="104.5703125" style="490" customWidth="1"/>
    <col min="15627" max="15872" width="9.140625" style="490"/>
    <col min="15873" max="15873" width="5.7109375" style="490" customWidth="1"/>
    <col min="15874" max="15874" width="60.7109375" style="490" customWidth="1"/>
    <col min="15875" max="15875" width="7.7109375" style="490" customWidth="1"/>
    <col min="15876" max="15876" width="8.7109375" style="490" customWidth="1"/>
    <col min="15877" max="15877" width="13.7109375" style="490" customWidth="1"/>
    <col min="15878" max="15878" width="15.7109375" style="490" customWidth="1"/>
    <col min="15879" max="15879" width="13.7109375" style="490" customWidth="1"/>
    <col min="15880" max="15880" width="15.7109375" style="490" customWidth="1"/>
    <col min="15881" max="15881" width="2.7109375" style="490" customWidth="1"/>
    <col min="15882" max="15882" width="104.5703125" style="490" customWidth="1"/>
    <col min="15883" max="16128" width="9.140625" style="490"/>
    <col min="16129" max="16129" width="5.7109375" style="490" customWidth="1"/>
    <col min="16130" max="16130" width="60.7109375" style="490" customWidth="1"/>
    <col min="16131" max="16131" width="7.7109375" style="490" customWidth="1"/>
    <col min="16132" max="16132" width="8.7109375" style="490" customWidth="1"/>
    <col min="16133" max="16133" width="13.7109375" style="490" customWidth="1"/>
    <col min="16134" max="16134" width="15.7109375" style="490" customWidth="1"/>
    <col min="16135" max="16135" width="13.7109375" style="490" customWidth="1"/>
    <col min="16136" max="16136" width="15.7109375" style="490" customWidth="1"/>
    <col min="16137" max="16137" width="2.7109375" style="490" customWidth="1"/>
    <col min="16138" max="16138" width="104.5703125" style="490" customWidth="1"/>
    <col min="16139" max="16384" width="9.140625" style="490"/>
  </cols>
  <sheetData>
    <row r="1" spans="1:9" s="545" customFormat="1" ht="21" thickBot="1">
      <c r="A1" s="963" t="s">
        <v>494</v>
      </c>
      <c r="B1" s="964"/>
      <c r="C1" s="964"/>
      <c r="D1" s="964"/>
      <c r="E1" s="964"/>
      <c r="F1" s="964"/>
      <c r="G1" s="964"/>
      <c r="H1" s="965"/>
      <c r="I1" s="544"/>
    </row>
    <row r="2" spans="1:9" s="545" customFormat="1" ht="39.950000000000003" customHeight="1" thickBot="1">
      <c r="A2" s="963" t="s">
        <v>479</v>
      </c>
      <c r="B2" s="964"/>
      <c r="C2" s="964"/>
      <c r="D2" s="964"/>
      <c r="E2" s="964"/>
      <c r="F2" s="964"/>
      <c r="G2" s="964"/>
      <c r="H2" s="965"/>
      <c r="I2" s="544"/>
    </row>
    <row r="3" spans="1:9" s="545" customFormat="1" ht="21" thickBot="1">
      <c r="A3" s="546"/>
      <c r="B3" s="547"/>
      <c r="C3" s="548"/>
      <c r="D3" s="548"/>
      <c r="E3" s="549"/>
      <c r="F3" s="550"/>
      <c r="G3" s="549"/>
      <c r="H3" s="551"/>
      <c r="I3" s="552"/>
    </row>
    <row r="4" spans="1:9" s="491" customFormat="1" ht="25.5">
      <c r="A4" s="553" t="s">
        <v>495</v>
      </c>
      <c r="B4" s="554" t="s">
        <v>496</v>
      </c>
      <c r="C4" s="555" t="s">
        <v>497</v>
      </c>
      <c r="D4" s="555" t="s">
        <v>498</v>
      </c>
      <c r="E4" s="556" t="s">
        <v>499</v>
      </c>
      <c r="F4" s="557" t="s">
        <v>483</v>
      </c>
      <c r="G4" s="556" t="s">
        <v>500</v>
      </c>
      <c r="H4" s="558" t="s">
        <v>501</v>
      </c>
      <c r="I4" s="559"/>
    </row>
    <row r="5" spans="1:9" s="491" customFormat="1" ht="13.5" thickBot="1">
      <c r="A5" s="560"/>
      <c r="B5" s="561"/>
      <c r="C5" s="562"/>
      <c r="D5" s="562"/>
      <c r="E5" s="563" t="s">
        <v>57</v>
      </c>
      <c r="F5" s="564" t="s">
        <v>57</v>
      </c>
      <c r="G5" s="563" t="s">
        <v>57</v>
      </c>
      <c r="H5" s="565" t="s">
        <v>57</v>
      </c>
      <c r="I5" s="559"/>
    </row>
    <row r="6" spans="1:9" s="491" customFormat="1">
      <c r="A6" s="566"/>
      <c r="B6" s="567"/>
      <c r="C6" s="568"/>
      <c r="D6" s="568"/>
      <c r="E6" s="569"/>
      <c r="F6" s="570"/>
      <c r="G6" s="569"/>
      <c r="H6" s="571"/>
      <c r="I6" s="559"/>
    </row>
    <row r="7" spans="1:9" s="491" customFormat="1">
      <c r="A7" s="572"/>
      <c r="B7" s="573" t="s">
        <v>489</v>
      </c>
      <c r="C7" s="574"/>
      <c r="D7" s="574"/>
      <c r="E7" s="575"/>
      <c r="F7" s="576"/>
      <c r="G7" s="575"/>
      <c r="H7" s="577"/>
      <c r="I7" s="578"/>
    </row>
    <row r="8" spans="1:9" s="491" customFormat="1">
      <c r="A8" s="579"/>
      <c r="B8" s="580"/>
      <c r="C8" s="581"/>
      <c r="D8" s="581"/>
      <c r="E8" s="582"/>
      <c r="F8" s="583"/>
      <c r="G8" s="582"/>
      <c r="H8" s="584"/>
      <c r="I8" s="578"/>
    </row>
    <row r="9" spans="1:9">
      <c r="A9" s="485"/>
      <c r="B9" s="585" t="s">
        <v>502</v>
      </c>
      <c r="C9" s="586"/>
      <c r="D9" s="587"/>
      <c r="E9" s="588"/>
      <c r="F9" s="589"/>
      <c r="G9" s="588"/>
      <c r="H9" s="363"/>
      <c r="I9" s="371"/>
    </row>
    <row r="10" spans="1:9" s="491" customFormat="1">
      <c r="A10" s="485">
        <v>1</v>
      </c>
      <c r="B10" s="662" t="s">
        <v>597</v>
      </c>
      <c r="C10" s="340">
        <v>3</v>
      </c>
      <c r="D10" s="587" t="s">
        <v>292</v>
      </c>
      <c r="E10" s="342">
        <v>0</v>
      </c>
      <c r="F10" s="362">
        <f>E10*C10</f>
        <v>0</v>
      </c>
      <c r="G10" s="342">
        <v>0</v>
      </c>
      <c r="H10" s="363">
        <f>G10*C10</f>
        <v>0</v>
      </c>
      <c r="I10" s="371"/>
    </row>
    <row r="11" spans="1:9" s="600" customFormat="1">
      <c r="A11" s="594"/>
      <c r="B11" s="663" t="s">
        <v>559</v>
      </c>
      <c r="C11" s="345"/>
      <c r="D11" s="597"/>
      <c r="E11" s="347"/>
      <c r="F11" s="362">
        <f>E11*C11</f>
        <v>0</v>
      </c>
      <c r="G11" s="347"/>
      <c r="H11" s="363">
        <f>G11*C11</f>
        <v>0</v>
      </c>
      <c r="I11" s="638"/>
    </row>
    <row r="12" spans="1:9" s="491" customFormat="1">
      <c r="A12" s="485">
        <v>2</v>
      </c>
      <c r="B12" s="662" t="s">
        <v>598</v>
      </c>
      <c r="C12" s="340">
        <v>3</v>
      </c>
      <c r="D12" s="587" t="s">
        <v>292</v>
      </c>
      <c r="E12" s="342">
        <v>0</v>
      </c>
      <c r="F12" s="362">
        <f t="shared" ref="F12:F46" si="0">E12*C12</f>
        <v>0</v>
      </c>
      <c r="G12" s="342">
        <v>0</v>
      </c>
      <c r="H12" s="363">
        <f t="shared" ref="H12:H46" si="1">G12*C12</f>
        <v>0</v>
      </c>
      <c r="I12" s="371"/>
    </row>
    <row r="13" spans="1:9" s="600" customFormat="1">
      <c r="A13" s="594"/>
      <c r="B13" s="663" t="s">
        <v>559</v>
      </c>
      <c r="C13" s="345"/>
      <c r="D13" s="597"/>
      <c r="E13" s="347"/>
      <c r="F13" s="362">
        <f t="shared" si="0"/>
        <v>0</v>
      </c>
      <c r="G13" s="347"/>
      <c r="H13" s="363">
        <f t="shared" si="1"/>
        <v>0</v>
      </c>
      <c r="I13" s="638"/>
    </row>
    <row r="14" spans="1:9" s="491" customFormat="1">
      <c r="A14" s="485">
        <v>3</v>
      </c>
      <c r="B14" s="662" t="s">
        <v>599</v>
      </c>
      <c r="C14" s="340">
        <v>2</v>
      </c>
      <c r="D14" s="587" t="s">
        <v>292</v>
      </c>
      <c r="E14" s="342">
        <v>0</v>
      </c>
      <c r="F14" s="362">
        <f t="shared" si="0"/>
        <v>0</v>
      </c>
      <c r="G14" s="342">
        <v>0</v>
      </c>
      <c r="H14" s="363">
        <f t="shared" si="1"/>
        <v>0</v>
      </c>
      <c r="I14" s="371"/>
    </row>
    <row r="15" spans="1:9" s="600" customFormat="1">
      <c r="A15" s="594"/>
      <c r="B15" s="663" t="s">
        <v>600</v>
      </c>
      <c r="C15" s="345"/>
      <c r="D15" s="597"/>
      <c r="E15" s="347"/>
      <c r="F15" s="362">
        <f t="shared" si="0"/>
        <v>0</v>
      </c>
      <c r="G15" s="347"/>
      <c r="H15" s="363">
        <f t="shared" si="1"/>
        <v>0</v>
      </c>
      <c r="I15" s="638"/>
    </row>
    <row r="16" spans="1:9" s="491" customFormat="1">
      <c r="A16" s="485">
        <v>4</v>
      </c>
      <c r="B16" s="662" t="s">
        <v>601</v>
      </c>
      <c r="C16" s="340">
        <v>1</v>
      </c>
      <c r="D16" s="587" t="s">
        <v>292</v>
      </c>
      <c r="E16" s="342">
        <v>0</v>
      </c>
      <c r="F16" s="362">
        <f t="shared" si="0"/>
        <v>0</v>
      </c>
      <c r="G16" s="342">
        <v>0</v>
      </c>
      <c r="H16" s="363">
        <f t="shared" si="1"/>
        <v>0</v>
      </c>
      <c r="I16" s="371"/>
    </row>
    <row r="17" spans="1:10" s="600" customFormat="1">
      <c r="A17" s="594"/>
      <c r="B17" s="663" t="s">
        <v>602</v>
      </c>
      <c r="C17" s="345"/>
      <c r="D17" s="597"/>
      <c r="E17" s="347"/>
      <c r="F17" s="362">
        <f t="shared" si="0"/>
        <v>0</v>
      </c>
      <c r="G17" s="347"/>
      <c r="H17" s="363">
        <f t="shared" si="1"/>
        <v>0</v>
      </c>
      <c r="I17" s="638"/>
    </row>
    <row r="18" spans="1:10" s="667" customFormat="1" ht="15" customHeight="1">
      <c r="A18" s="485">
        <v>5</v>
      </c>
      <c r="B18" s="664" t="s">
        <v>603</v>
      </c>
      <c r="C18" s="340">
        <v>3</v>
      </c>
      <c r="D18" s="665" t="s">
        <v>292</v>
      </c>
      <c r="E18" s="342">
        <v>0</v>
      </c>
      <c r="F18" s="362">
        <f t="shared" si="0"/>
        <v>0</v>
      </c>
      <c r="G18" s="342">
        <v>0</v>
      </c>
      <c r="H18" s="363">
        <f t="shared" si="1"/>
        <v>0</v>
      </c>
      <c r="I18" s="666"/>
    </row>
    <row r="19" spans="1:10" s="667" customFormat="1" ht="15" customHeight="1">
      <c r="A19" s="594"/>
      <c r="B19" s="668" t="s">
        <v>559</v>
      </c>
      <c r="C19" s="345"/>
      <c r="D19" s="669"/>
      <c r="E19" s="347"/>
      <c r="F19" s="362">
        <f t="shared" si="0"/>
        <v>0</v>
      </c>
      <c r="G19" s="347"/>
      <c r="H19" s="363">
        <f t="shared" si="1"/>
        <v>0</v>
      </c>
      <c r="I19" s="670"/>
    </row>
    <row r="20" spans="1:10" s="491" customFormat="1" ht="51">
      <c r="A20" s="485">
        <v>6</v>
      </c>
      <c r="B20" s="662" t="s">
        <v>604</v>
      </c>
      <c r="C20" s="340">
        <v>5</v>
      </c>
      <c r="D20" s="587" t="s">
        <v>292</v>
      </c>
      <c r="E20" s="342">
        <v>0</v>
      </c>
      <c r="F20" s="362">
        <f t="shared" si="0"/>
        <v>0</v>
      </c>
      <c r="G20" s="342">
        <v>0</v>
      </c>
      <c r="H20" s="363">
        <f t="shared" si="1"/>
        <v>0</v>
      </c>
      <c r="I20" s="371"/>
    </row>
    <row r="21" spans="1:10" s="600" customFormat="1">
      <c r="A21" s="594"/>
      <c r="B21" s="663" t="s">
        <v>563</v>
      </c>
      <c r="C21" s="345"/>
      <c r="D21" s="597"/>
      <c r="E21" s="347"/>
      <c r="F21" s="362">
        <f t="shared" si="0"/>
        <v>0</v>
      </c>
      <c r="G21" s="347"/>
      <c r="H21" s="363">
        <f t="shared" si="1"/>
        <v>0</v>
      </c>
      <c r="I21" s="638"/>
    </row>
    <row r="22" spans="1:10" s="667" customFormat="1" ht="15" customHeight="1">
      <c r="A22" s="485">
        <v>7</v>
      </c>
      <c r="B22" s="664" t="s">
        <v>605</v>
      </c>
      <c r="C22" s="340">
        <v>4</v>
      </c>
      <c r="D22" s="665" t="s">
        <v>292</v>
      </c>
      <c r="E22" s="342">
        <v>0</v>
      </c>
      <c r="F22" s="362">
        <f t="shared" si="0"/>
        <v>0</v>
      </c>
      <c r="G22" s="342">
        <v>0</v>
      </c>
      <c r="H22" s="363">
        <f t="shared" si="1"/>
        <v>0</v>
      </c>
      <c r="I22" s="666"/>
    </row>
    <row r="23" spans="1:10" s="667" customFormat="1" ht="15" customHeight="1">
      <c r="A23" s="594"/>
      <c r="B23" s="668" t="s">
        <v>505</v>
      </c>
      <c r="C23" s="345"/>
      <c r="D23" s="669"/>
      <c r="E23" s="347"/>
      <c r="F23" s="362">
        <f t="shared" si="0"/>
        <v>0</v>
      </c>
      <c r="G23" s="347"/>
      <c r="H23" s="363">
        <f t="shared" si="1"/>
        <v>0</v>
      </c>
      <c r="I23" s="670"/>
    </row>
    <row r="24" spans="1:10" s="667" customFormat="1" ht="15" customHeight="1">
      <c r="A24" s="485">
        <v>8</v>
      </c>
      <c r="B24" s="664" t="s">
        <v>606</v>
      </c>
      <c r="C24" s="340">
        <v>1</v>
      </c>
      <c r="D24" s="665" t="s">
        <v>292</v>
      </c>
      <c r="E24" s="342">
        <v>0</v>
      </c>
      <c r="F24" s="362">
        <f t="shared" si="0"/>
        <v>0</v>
      </c>
      <c r="G24" s="342">
        <v>0</v>
      </c>
      <c r="H24" s="363">
        <f t="shared" si="1"/>
        <v>0</v>
      </c>
      <c r="I24" s="666"/>
    </row>
    <row r="25" spans="1:10" s="667" customFormat="1" ht="15" customHeight="1">
      <c r="A25" s="594"/>
      <c r="B25" s="668" t="s">
        <v>507</v>
      </c>
      <c r="C25" s="345"/>
      <c r="D25" s="669"/>
      <c r="E25" s="347"/>
      <c r="F25" s="362">
        <f t="shared" si="0"/>
        <v>0</v>
      </c>
      <c r="G25" s="347"/>
      <c r="H25" s="363">
        <f t="shared" si="1"/>
        <v>0</v>
      </c>
      <c r="I25" s="670"/>
    </row>
    <row r="26" spans="1:10" s="667" customFormat="1" ht="30" customHeight="1">
      <c r="A26" s="485">
        <v>9</v>
      </c>
      <c r="B26" s="673" t="s">
        <v>522</v>
      </c>
      <c r="C26" s="340">
        <v>1</v>
      </c>
      <c r="D26" s="665" t="s">
        <v>523</v>
      </c>
      <c r="E26" s="342">
        <v>0</v>
      </c>
      <c r="F26" s="362">
        <f t="shared" si="0"/>
        <v>0</v>
      </c>
      <c r="G26" s="342">
        <v>0</v>
      </c>
      <c r="H26" s="363">
        <f t="shared" si="1"/>
        <v>0</v>
      </c>
      <c r="I26" s="666"/>
    </row>
    <row r="27" spans="1:10" s="667" customFormat="1" ht="15" customHeight="1">
      <c r="A27" s="594"/>
      <c r="B27" s="668" t="s">
        <v>507</v>
      </c>
      <c r="C27" s="345"/>
      <c r="D27" s="669"/>
      <c r="E27" s="672"/>
      <c r="F27" s="362">
        <f t="shared" si="0"/>
        <v>0</v>
      </c>
      <c r="G27" s="347"/>
      <c r="H27" s="363">
        <f t="shared" si="1"/>
        <v>0</v>
      </c>
      <c r="I27" s="670"/>
    </row>
    <row r="28" spans="1:10" s="667" customFormat="1" ht="30" customHeight="1">
      <c r="A28" s="485">
        <v>10</v>
      </c>
      <c r="B28" s="664" t="s">
        <v>524</v>
      </c>
      <c r="C28" s="340">
        <v>10</v>
      </c>
      <c r="D28" s="665" t="s">
        <v>504</v>
      </c>
      <c r="E28" s="671">
        <v>0</v>
      </c>
      <c r="F28" s="362">
        <f t="shared" si="0"/>
        <v>0</v>
      </c>
      <c r="G28" s="342">
        <v>0</v>
      </c>
      <c r="H28" s="363">
        <f t="shared" si="1"/>
        <v>0</v>
      </c>
      <c r="I28" s="666"/>
    </row>
    <row r="29" spans="1:10" s="667" customFormat="1" ht="15" customHeight="1">
      <c r="A29" s="594"/>
      <c r="B29" s="668" t="s">
        <v>519</v>
      </c>
      <c r="C29" s="345"/>
      <c r="D29" s="669"/>
      <c r="E29" s="672"/>
      <c r="F29" s="362">
        <f t="shared" si="0"/>
        <v>0</v>
      </c>
      <c r="G29" s="347"/>
      <c r="H29" s="363">
        <f t="shared" si="1"/>
        <v>0</v>
      </c>
      <c r="I29" s="670"/>
    </row>
    <row r="30" spans="1:10">
      <c r="A30" s="485"/>
      <c r="B30" s="585" t="s">
        <v>525</v>
      </c>
      <c r="C30" s="586"/>
      <c r="D30" s="587"/>
      <c r="E30" s="588"/>
      <c r="F30" s="362">
        <f t="shared" si="0"/>
        <v>0</v>
      </c>
      <c r="G30" s="588"/>
      <c r="H30" s="363">
        <f t="shared" si="1"/>
        <v>0</v>
      </c>
      <c r="I30" s="371"/>
      <c r="J30" s="491"/>
    </row>
    <row r="31" spans="1:10" s="309" customFormat="1">
      <c r="A31" s="351">
        <v>11</v>
      </c>
      <c r="B31" s="354" t="s">
        <v>568</v>
      </c>
      <c r="C31" s="355">
        <v>560</v>
      </c>
      <c r="D31" s="356" t="s">
        <v>132</v>
      </c>
      <c r="E31" s="357">
        <v>0</v>
      </c>
      <c r="F31" s="362">
        <f t="shared" si="0"/>
        <v>0</v>
      </c>
      <c r="G31" s="357">
        <v>0</v>
      </c>
      <c r="H31" s="363">
        <f t="shared" si="1"/>
        <v>0</v>
      </c>
      <c r="I31" s="337"/>
    </row>
    <row r="32" spans="1:10" s="349" customFormat="1">
      <c r="A32" s="358"/>
      <c r="B32" s="344" t="s">
        <v>607</v>
      </c>
      <c r="C32" s="359"/>
      <c r="D32" s="360"/>
      <c r="E32" s="361"/>
      <c r="F32" s="362">
        <f t="shared" si="0"/>
        <v>0</v>
      </c>
      <c r="G32" s="361"/>
      <c r="H32" s="363">
        <f t="shared" si="1"/>
        <v>0</v>
      </c>
      <c r="I32" s="348"/>
    </row>
    <row r="33" spans="1:11" s="309" customFormat="1">
      <c r="A33" s="351">
        <v>12</v>
      </c>
      <c r="B33" s="354" t="s">
        <v>592</v>
      </c>
      <c r="C33" s="355">
        <v>80</v>
      </c>
      <c r="D33" s="356" t="s">
        <v>132</v>
      </c>
      <c r="E33" s="357">
        <v>0</v>
      </c>
      <c r="F33" s="362">
        <f t="shared" si="0"/>
        <v>0</v>
      </c>
      <c r="G33" s="357">
        <v>0</v>
      </c>
      <c r="H33" s="363">
        <f t="shared" si="1"/>
        <v>0</v>
      </c>
      <c r="I33" s="337"/>
    </row>
    <row r="34" spans="1:11" s="349" customFormat="1">
      <c r="A34" s="358"/>
      <c r="B34" s="344" t="s">
        <v>608</v>
      </c>
      <c r="C34" s="359"/>
      <c r="D34" s="360"/>
      <c r="E34" s="361"/>
      <c r="F34" s="362">
        <f t="shared" si="0"/>
        <v>0</v>
      </c>
      <c r="G34" s="361"/>
      <c r="H34" s="363">
        <f t="shared" si="1"/>
        <v>0</v>
      </c>
      <c r="I34" s="348"/>
    </row>
    <row r="35" spans="1:11" s="608" customFormat="1">
      <c r="A35" s="351">
        <v>13</v>
      </c>
      <c r="B35" s="609" t="s">
        <v>570</v>
      </c>
      <c r="C35" s="355">
        <v>160</v>
      </c>
      <c r="D35" s="605" t="s">
        <v>132</v>
      </c>
      <c r="E35" s="610">
        <v>0</v>
      </c>
      <c r="F35" s="362">
        <f t="shared" si="0"/>
        <v>0</v>
      </c>
      <c r="G35" s="610">
        <v>0</v>
      </c>
      <c r="H35" s="363">
        <f t="shared" si="1"/>
        <v>0</v>
      </c>
      <c r="I35" s="593"/>
      <c r="K35" s="600"/>
    </row>
    <row r="36" spans="1:11" s="608" customFormat="1">
      <c r="A36" s="358"/>
      <c r="B36" s="344" t="s">
        <v>609</v>
      </c>
      <c r="C36" s="612"/>
      <c r="D36" s="607"/>
      <c r="E36" s="613"/>
      <c r="F36" s="362">
        <f t="shared" si="0"/>
        <v>0</v>
      </c>
      <c r="G36" s="613"/>
      <c r="H36" s="363">
        <f t="shared" si="1"/>
        <v>0</v>
      </c>
      <c r="I36" s="593"/>
      <c r="K36" s="600"/>
    </row>
    <row r="37" spans="1:11" s="309" customFormat="1">
      <c r="A37" s="351">
        <v>14</v>
      </c>
      <c r="B37" s="354" t="s">
        <v>595</v>
      </c>
      <c r="C37" s="355">
        <v>80</v>
      </c>
      <c r="D37" s="356" t="s">
        <v>132</v>
      </c>
      <c r="E37" s="357">
        <v>0</v>
      </c>
      <c r="F37" s="362">
        <f t="shared" si="0"/>
        <v>0</v>
      </c>
      <c r="G37" s="357">
        <v>0</v>
      </c>
      <c r="H37" s="363">
        <f t="shared" si="1"/>
        <v>0</v>
      </c>
      <c r="I37" s="337"/>
    </row>
    <row r="38" spans="1:11" s="349" customFormat="1">
      <c r="A38" s="358"/>
      <c r="B38" s="344" t="s">
        <v>608</v>
      </c>
      <c r="C38" s="359"/>
      <c r="D38" s="360"/>
      <c r="E38" s="361"/>
      <c r="F38" s="362">
        <f t="shared" si="0"/>
        <v>0</v>
      </c>
      <c r="G38" s="361"/>
      <c r="H38" s="363">
        <f t="shared" si="1"/>
        <v>0</v>
      </c>
      <c r="I38" s="348"/>
    </row>
    <row r="39" spans="1:11" ht="25.5">
      <c r="A39" s="351">
        <v>15</v>
      </c>
      <c r="B39" s="675" t="s">
        <v>522</v>
      </c>
      <c r="C39" s="355">
        <v>1</v>
      </c>
      <c r="D39" s="605" t="s">
        <v>523</v>
      </c>
      <c r="E39" s="357">
        <v>0</v>
      </c>
      <c r="F39" s="362">
        <f t="shared" si="0"/>
        <v>0</v>
      </c>
      <c r="G39" s="357">
        <v>0</v>
      </c>
      <c r="H39" s="363">
        <f t="shared" si="1"/>
        <v>0</v>
      </c>
      <c r="I39" s="371"/>
      <c r="J39" s="491"/>
    </row>
    <row r="40" spans="1:11" s="608" customFormat="1">
      <c r="A40" s="358"/>
      <c r="B40" s="676" t="s">
        <v>519</v>
      </c>
      <c r="C40" s="359"/>
      <c r="D40" s="607"/>
      <c r="E40" s="361"/>
      <c r="F40" s="362">
        <f t="shared" si="0"/>
        <v>0</v>
      </c>
      <c r="G40" s="361"/>
      <c r="H40" s="363">
        <f t="shared" si="1"/>
        <v>0</v>
      </c>
      <c r="I40" s="638"/>
      <c r="J40" s="600"/>
    </row>
    <row r="41" spans="1:11" ht="25.5">
      <c r="A41" s="351">
        <v>16</v>
      </c>
      <c r="B41" s="677" t="s">
        <v>531</v>
      </c>
      <c r="C41" s="355">
        <v>10</v>
      </c>
      <c r="D41" s="605" t="s">
        <v>504</v>
      </c>
      <c r="E41" s="366">
        <v>0</v>
      </c>
      <c r="F41" s="362">
        <f t="shared" si="0"/>
        <v>0</v>
      </c>
      <c r="G41" s="357">
        <v>0</v>
      </c>
      <c r="H41" s="363">
        <f t="shared" si="1"/>
        <v>0</v>
      </c>
      <c r="I41" s="371"/>
      <c r="J41" s="491"/>
    </row>
    <row r="42" spans="1:11" s="608" customFormat="1">
      <c r="A42" s="358"/>
      <c r="B42" s="678" t="s">
        <v>519</v>
      </c>
      <c r="C42" s="359"/>
      <c r="D42" s="607"/>
      <c r="E42" s="361"/>
      <c r="F42" s="362">
        <f t="shared" si="0"/>
        <v>0</v>
      </c>
      <c r="G42" s="361"/>
      <c r="H42" s="363">
        <f t="shared" si="1"/>
        <v>0</v>
      </c>
      <c r="I42" s="638"/>
      <c r="J42" s="600"/>
    </row>
    <row r="43" spans="1:11">
      <c r="A43" s="485"/>
      <c r="B43" s="585" t="s">
        <v>532</v>
      </c>
      <c r="C43" s="586"/>
      <c r="D43" s="356"/>
      <c r="E43" s="588"/>
      <c r="F43" s="362">
        <f t="shared" si="0"/>
        <v>0</v>
      </c>
      <c r="G43" s="588"/>
      <c r="H43" s="363">
        <f t="shared" si="1"/>
        <v>0</v>
      </c>
      <c r="I43" s="371"/>
      <c r="J43" s="491"/>
    </row>
    <row r="44" spans="1:11">
      <c r="A44" s="485">
        <v>17</v>
      </c>
      <c r="B44" s="615" t="s">
        <v>549</v>
      </c>
      <c r="C44" s="489">
        <v>1</v>
      </c>
      <c r="D44" s="356" t="s">
        <v>292</v>
      </c>
      <c r="E44" s="588">
        <v>0</v>
      </c>
      <c r="F44" s="362">
        <f t="shared" si="0"/>
        <v>0</v>
      </c>
      <c r="G44" s="367">
        <v>0</v>
      </c>
      <c r="H44" s="363">
        <f t="shared" si="1"/>
        <v>0</v>
      </c>
      <c r="I44" s="371"/>
      <c r="J44" s="491"/>
    </row>
    <row r="45" spans="1:11">
      <c r="A45" s="485">
        <v>18</v>
      </c>
      <c r="B45" s="615" t="s">
        <v>551</v>
      </c>
      <c r="C45" s="489">
        <v>1</v>
      </c>
      <c r="D45" s="679" t="s">
        <v>292</v>
      </c>
      <c r="E45" s="588">
        <v>0</v>
      </c>
      <c r="F45" s="362">
        <f t="shared" si="0"/>
        <v>0</v>
      </c>
      <c r="G45" s="367">
        <v>0</v>
      </c>
      <c r="H45" s="363">
        <f t="shared" si="1"/>
        <v>0</v>
      </c>
      <c r="I45" s="371"/>
      <c r="J45" s="491"/>
    </row>
    <row r="46" spans="1:11">
      <c r="A46" s="485">
        <v>19</v>
      </c>
      <c r="B46" s="615" t="s">
        <v>535</v>
      </c>
      <c r="C46" s="489">
        <v>1</v>
      </c>
      <c r="D46" s="356" t="s">
        <v>292</v>
      </c>
      <c r="E46" s="588">
        <v>0</v>
      </c>
      <c r="F46" s="362">
        <f t="shared" si="0"/>
        <v>0</v>
      </c>
      <c r="G46" s="367">
        <v>0</v>
      </c>
      <c r="H46" s="363">
        <f t="shared" si="1"/>
        <v>0</v>
      </c>
      <c r="I46" s="371"/>
      <c r="J46" s="491"/>
    </row>
    <row r="47" spans="1:11" s="372" customFormat="1">
      <c r="A47" s="373"/>
      <c r="B47" s="617" t="s">
        <v>536</v>
      </c>
      <c r="C47" s="618"/>
      <c r="D47" s="619"/>
      <c r="E47" s="620"/>
      <c r="F47" s="621"/>
      <c r="G47" s="620"/>
      <c r="H47" s="622"/>
      <c r="I47" s="623"/>
    </row>
    <row r="48" spans="1:11" s="372" customFormat="1" ht="13.5" thickBot="1">
      <c r="A48" s="381"/>
      <c r="B48" s="624"/>
      <c r="C48" s="625"/>
      <c r="D48" s="626"/>
      <c r="E48" s="627"/>
      <c r="F48" s="628"/>
      <c r="G48" s="627"/>
      <c r="H48" s="629"/>
      <c r="I48" s="623"/>
    </row>
    <row r="49" spans="1:9">
      <c r="A49" s="630"/>
      <c r="B49" s="631" t="s">
        <v>483</v>
      </c>
      <c r="C49" s="632"/>
      <c r="D49" s="633"/>
      <c r="E49" s="634"/>
      <c r="F49" s="635">
        <f>SUM(F9:F46)</f>
        <v>0</v>
      </c>
      <c r="G49" s="636"/>
      <c r="H49" s="637"/>
      <c r="I49" s="638"/>
    </row>
    <row r="50" spans="1:9">
      <c r="A50" s="639"/>
      <c r="B50" s="640" t="s">
        <v>484</v>
      </c>
      <c r="C50" s="641"/>
      <c r="D50" s="642"/>
      <c r="E50" s="643"/>
      <c r="F50" s="644"/>
      <c r="G50" s="645"/>
      <c r="H50" s="646">
        <f>SUM(H8:H46)</f>
        <v>0</v>
      </c>
      <c r="I50" s="647"/>
    </row>
    <row r="51" spans="1:9" ht="13.5" thickBot="1">
      <c r="A51" s="648"/>
      <c r="B51" s="649"/>
      <c r="C51" s="624"/>
      <c r="D51" s="649"/>
      <c r="E51" s="650"/>
      <c r="F51" s="638"/>
      <c r="G51" s="651"/>
      <c r="H51" s="652"/>
      <c r="I51" s="647"/>
    </row>
    <row r="52" spans="1:9" ht="13.5" thickBot="1">
      <c r="A52" s="680"/>
      <c r="B52" s="681" t="s">
        <v>537</v>
      </c>
      <c r="C52" s="682"/>
      <c r="D52" s="683"/>
      <c r="E52" s="684"/>
      <c r="F52" s="685"/>
      <c r="G52" s="684"/>
      <c r="H52" s="686">
        <f>SUM(H50,F49)</f>
        <v>0</v>
      </c>
      <c r="I52" s="660"/>
    </row>
  </sheetData>
  <sheetProtection password="C73F" sheet="1"/>
  <mergeCells count="2">
    <mergeCell ref="A1:H1"/>
    <mergeCell ref="A2:H2"/>
  </mergeCells>
  <conditionalFormatting sqref="E9:I52">
    <cfRule type="cellIs" dxfId="6" priority="1" stopIfTrue="1" operator="equal">
      <formula>0</formula>
    </cfRule>
  </conditionalFormatting>
  <printOptions horizontalCentered="1"/>
  <pageMargins left="0.19685039370078741" right="0.19685039370078741" top="1.7716535433070868" bottom="0.98425196850393704" header="1.3779527559055118" footer="0"/>
  <pageSetup paperSize="9" scale="70" fitToHeight="0" orientation="portrait" horizontalDpi="300" verticalDpi="300" r:id="rId1"/>
  <headerFooter alignWithMargins="0">
    <oddHeader>&amp;CDomovní videotelefon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EA0878-6F6A-4294-8A75-6CB9475F9ABD}">
  <sheetPr>
    <tabColor rgb="FF00B0F0"/>
    <pageSetUpPr fitToPage="1"/>
  </sheetPr>
  <dimension ref="A1:K36"/>
  <sheetViews>
    <sheetView zoomScaleNormal="100" zoomScaleSheetLayoutView="93" workbookViewId="0">
      <selection sqref="A1:H1"/>
    </sheetView>
  </sheetViews>
  <sheetFormatPr defaultRowHeight="12.75"/>
  <cols>
    <col min="1" max="1" width="5.7109375" style="491" customWidth="1"/>
    <col min="2" max="2" width="60.7109375" style="491" customWidth="1"/>
    <col min="3" max="3" width="7.7109375" style="490" customWidth="1"/>
    <col min="4" max="4" width="10.28515625" style="490" customWidth="1"/>
    <col min="5" max="5" width="13.7109375" style="661" customWidth="1"/>
    <col min="6" max="6" width="15.7109375" style="623" customWidth="1"/>
    <col min="7" max="7" width="13.7109375" style="661" customWidth="1"/>
    <col min="8" max="8" width="15.7109375" style="623" customWidth="1"/>
    <col min="9" max="9" width="2.7109375" style="623" customWidth="1"/>
    <col min="10" max="10" width="28.5703125" style="490" customWidth="1"/>
    <col min="11" max="256" width="9.140625" style="490"/>
    <col min="257" max="257" width="5.7109375" style="490" customWidth="1"/>
    <col min="258" max="258" width="60.7109375" style="490" customWidth="1"/>
    <col min="259" max="259" width="7.7109375" style="490" customWidth="1"/>
    <col min="260" max="260" width="10.28515625" style="490" customWidth="1"/>
    <col min="261" max="261" width="13.7109375" style="490" customWidth="1"/>
    <col min="262" max="262" width="15.7109375" style="490" customWidth="1"/>
    <col min="263" max="263" width="13.7109375" style="490" customWidth="1"/>
    <col min="264" max="264" width="15.7109375" style="490" customWidth="1"/>
    <col min="265" max="265" width="2.7109375" style="490" customWidth="1"/>
    <col min="266" max="266" width="28.5703125" style="490" customWidth="1"/>
    <col min="267" max="512" width="9.140625" style="490"/>
    <col min="513" max="513" width="5.7109375" style="490" customWidth="1"/>
    <col min="514" max="514" width="60.7109375" style="490" customWidth="1"/>
    <col min="515" max="515" width="7.7109375" style="490" customWidth="1"/>
    <col min="516" max="516" width="10.28515625" style="490" customWidth="1"/>
    <col min="517" max="517" width="13.7109375" style="490" customWidth="1"/>
    <col min="518" max="518" width="15.7109375" style="490" customWidth="1"/>
    <col min="519" max="519" width="13.7109375" style="490" customWidth="1"/>
    <col min="520" max="520" width="15.7109375" style="490" customWidth="1"/>
    <col min="521" max="521" width="2.7109375" style="490" customWidth="1"/>
    <col min="522" max="522" width="28.5703125" style="490" customWidth="1"/>
    <col min="523" max="768" width="9.140625" style="490"/>
    <col min="769" max="769" width="5.7109375" style="490" customWidth="1"/>
    <col min="770" max="770" width="60.7109375" style="490" customWidth="1"/>
    <col min="771" max="771" width="7.7109375" style="490" customWidth="1"/>
    <col min="772" max="772" width="10.28515625" style="490" customWidth="1"/>
    <col min="773" max="773" width="13.7109375" style="490" customWidth="1"/>
    <col min="774" max="774" width="15.7109375" style="490" customWidth="1"/>
    <col min="775" max="775" width="13.7109375" style="490" customWidth="1"/>
    <col min="776" max="776" width="15.7109375" style="490" customWidth="1"/>
    <col min="777" max="777" width="2.7109375" style="490" customWidth="1"/>
    <col min="778" max="778" width="28.5703125" style="490" customWidth="1"/>
    <col min="779" max="1024" width="9.140625" style="490"/>
    <col min="1025" max="1025" width="5.7109375" style="490" customWidth="1"/>
    <col min="1026" max="1026" width="60.7109375" style="490" customWidth="1"/>
    <col min="1027" max="1027" width="7.7109375" style="490" customWidth="1"/>
    <col min="1028" max="1028" width="10.28515625" style="490" customWidth="1"/>
    <col min="1029" max="1029" width="13.7109375" style="490" customWidth="1"/>
    <col min="1030" max="1030" width="15.7109375" style="490" customWidth="1"/>
    <col min="1031" max="1031" width="13.7109375" style="490" customWidth="1"/>
    <col min="1032" max="1032" width="15.7109375" style="490" customWidth="1"/>
    <col min="1033" max="1033" width="2.7109375" style="490" customWidth="1"/>
    <col min="1034" max="1034" width="28.5703125" style="490" customWidth="1"/>
    <col min="1035" max="1280" width="9.140625" style="490"/>
    <col min="1281" max="1281" width="5.7109375" style="490" customWidth="1"/>
    <col min="1282" max="1282" width="60.7109375" style="490" customWidth="1"/>
    <col min="1283" max="1283" width="7.7109375" style="490" customWidth="1"/>
    <col min="1284" max="1284" width="10.28515625" style="490" customWidth="1"/>
    <col min="1285" max="1285" width="13.7109375" style="490" customWidth="1"/>
    <col min="1286" max="1286" width="15.7109375" style="490" customWidth="1"/>
    <col min="1287" max="1287" width="13.7109375" style="490" customWidth="1"/>
    <col min="1288" max="1288" width="15.7109375" style="490" customWidth="1"/>
    <col min="1289" max="1289" width="2.7109375" style="490" customWidth="1"/>
    <col min="1290" max="1290" width="28.5703125" style="490" customWidth="1"/>
    <col min="1291" max="1536" width="9.140625" style="490"/>
    <col min="1537" max="1537" width="5.7109375" style="490" customWidth="1"/>
    <col min="1538" max="1538" width="60.7109375" style="490" customWidth="1"/>
    <col min="1539" max="1539" width="7.7109375" style="490" customWidth="1"/>
    <col min="1540" max="1540" width="10.28515625" style="490" customWidth="1"/>
    <col min="1541" max="1541" width="13.7109375" style="490" customWidth="1"/>
    <col min="1542" max="1542" width="15.7109375" style="490" customWidth="1"/>
    <col min="1543" max="1543" width="13.7109375" style="490" customWidth="1"/>
    <col min="1544" max="1544" width="15.7109375" style="490" customWidth="1"/>
    <col min="1545" max="1545" width="2.7109375" style="490" customWidth="1"/>
    <col min="1546" max="1546" width="28.5703125" style="490" customWidth="1"/>
    <col min="1547" max="1792" width="9.140625" style="490"/>
    <col min="1793" max="1793" width="5.7109375" style="490" customWidth="1"/>
    <col min="1794" max="1794" width="60.7109375" style="490" customWidth="1"/>
    <col min="1795" max="1795" width="7.7109375" style="490" customWidth="1"/>
    <col min="1796" max="1796" width="10.28515625" style="490" customWidth="1"/>
    <col min="1797" max="1797" width="13.7109375" style="490" customWidth="1"/>
    <col min="1798" max="1798" width="15.7109375" style="490" customWidth="1"/>
    <col min="1799" max="1799" width="13.7109375" style="490" customWidth="1"/>
    <col min="1800" max="1800" width="15.7109375" style="490" customWidth="1"/>
    <col min="1801" max="1801" width="2.7109375" style="490" customWidth="1"/>
    <col min="1802" max="1802" width="28.5703125" style="490" customWidth="1"/>
    <col min="1803" max="2048" width="9.140625" style="490"/>
    <col min="2049" max="2049" width="5.7109375" style="490" customWidth="1"/>
    <col min="2050" max="2050" width="60.7109375" style="490" customWidth="1"/>
    <col min="2051" max="2051" width="7.7109375" style="490" customWidth="1"/>
    <col min="2052" max="2052" width="10.28515625" style="490" customWidth="1"/>
    <col min="2053" max="2053" width="13.7109375" style="490" customWidth="1"/>
    <col min="2054" max="2054" width="15.7109375" style="490" customWidth="1"/>
    <col min="2055" max="2055" width="13.7109375" style="490" customWidth="1"/>
    <col min="2056" max="2056" width="15.7109375" style="490" customWidth="1"/>
    <col min="2057" max="2057" width="2.7109375" style="490" customWidth="1"/>
    <col min="2058" max="2058" width="28.5703125" style="490" customWidth="1"/>
    <col min="2059" max="2304" width="9.140625" style="490"/>
    <col min="2305" max="2305" width="5.7109375" style="490" customWidth="1"/>
    <col min="2306" max="2306" width="60.7109375" style="490" customWidth="1"/>
    <col min="2307" max="2307" width="7.7109375" style="490" customWidth="1"/>
    <col min="2308" max="2308" width="10.28515625" style="490" customWidth="1"/>
    <col min="2309" max="2309" width="13.7109375" style="490" customWidth="1"/>
    <col min="2310" max="2310" width="15.7109375" style="490" customWidth="1"/>
    <col min="2311" max="2311" width="13.7109375" style="490" customWidth="1"/>
    <col min="2312" max="2312" width="15.7109375" style="490" customWidth="1"/>
    <col min="2313" max="2313" width="2.7109375" style="490" customWidth="1"/>
    <col min="2314" max="2314" width="28.5703125" style="490" customWidth="1"/>
    <col min="2315" max="2560" width="9.140625" style="490"/>
    <col min="2561" max="2561" width="5.7109375" style="490" customWidth="1"/>
    <col min="2562" max="2562" width="60.7109375" style="490" customWidth="1"/>
    <col min="2563" max="2563" width="7.7109375" style="490" customWidth="1"/>
    <col min="2564" max="2564" width="10.28515625" style="490" customWidth="1"/>
    <col min="2565" max="2565" width="13.7109375" style="490" customWidth="1"/>
    <col min="2566" max="2566" width="15.7109375" style="490" customWidth="1"/>
    <col min="2567" max="2567" width="13.7109375" style="490" customWidth="1"/>
    <col min="2568" max="2568" width="15.7109375" style="490" customWidth="1"/>
    <col min="2569" max="2569" width="2.7109375" style="490" customWidth="1"/>
    <col min="2570" max="2570" width="28.5703125" style="490" customWidth="1"/>
    <col min="2571" max="2816" width="9.140625" style="490"/>
    <col min="2817" max="2817" width="5.7109375" style="490" customWidth="1"/>
    <col min="2818" max="2818" width="60.7109375" style="490" customWidth="1"/>
    <col min="2819" max="2819" width="7.7109375" style="490" customWidth="1"/>
    <col min="2820" max="2820" width="10.28515625" style="490" customWidth="1"/>
    <col min="2821" max="2821" width="13.7109375" style="490" customWidth="1"/>
    <col min="2822" max="2822" width="15.7109375" style="490" customWidth="1"/>
    <col min="2823" max="2823" width="13.7109375" style="490" customWidth="1"/>
    <col min="2824" max="2824" width="15.7109375" style="490" customWidth="1"/>
    <col min="2825" max="2825" width="2.7109375" style="490" customWidth="1"/>
    <col min="2826" max="2826" width="28.5703125" style="490" customWidth="1"/>
    <col min="2827" max="3072" width="9.140625" style="490"/>
    <col min="3073" max="3073" width="5.7109375" style="490" customWidth="1"/>
    <col min="3074" max="3074" width="60.7109375" style="490" customWidth="1"/>
    <col min="3075" max="3075" width="7.7109375" style="490" customWidth="1"/>
    <col min="3076" max="3076" width="10.28515625" style="490" customWidth="1"/>
    <col min="3077" max="3077" width="13.7109375" style="490" customWidth="1"/>
    <col min="3078" max="3078" width="15.7109375" style="490" customWidth="1"/>
    <col min="3079" max="3079" width="13.7109375" style="490" customWidth="1"/>
    <col min="3080" max="3080" width="15.7109375" style="490" customWidth="1"/>
    <col min="3081" max="3081" width="2.7109375" style="490" customWidth="1"/>
    <col min="3082" max="3082" width="28.5703125" style="490" customWidth="1"/>
    <col min="3083" max="3328" width="9.140625" style="490"/>
    <col min="3329" max="3329" width="5.7109375" style="490" customWidth="1"/>
    <col min="3330" max="3330" width="60.7109375" style="490" customWidth="1"/>
    <col min="3331" max="3331" width="7.7109375" style="490" customWidth="1"/>
    <col min="3332" max="3332" width="10.28515625" style="490" customWidth="1"/>
    <col min="3333" max="3333" width="13.7109375" style="490" customWidth="1"/>
    <col min="3334" max="3334" width="15.7109375" style="490" customWidth="1"/>
    <col min="3335" max="3335" width="13.7109375" style="490" customWidth="1"/>
    <col min="3336" max="3336" width="15.7109375" style="490" customWidth="1"/>
    <col min="3337" max="3337" width="2.7109375" style="490" customWidth="1"/>
    <col min="3338" max="3338" width="28.5703125" style="490" customWidth="1"/>
    <col min="3339" max="3584" width="9.140625" style="490"/>
    <col min="3585" max="3585" width="5.7109375" style="490" customWidth="1"/>
    <col min="3586" max="3586" width="60.7109375" style="490" customWidth="1"/>
    <col min="3587" max="3587" width="7.7109375" style="490" customWidth="1"/>
    <col min="3588" max="3588" width="10.28515625" style="490" customWidth="1"/>
    <col min="3589" max="3589" width="13.7109375" style="490" customWidth="1"/>
    <col min="3590" max="3590" width="15.7109375" style="490" customWidth="1"/>
    <col min="3591" max="3591" width="13.7109375" style="490" customWidth="1"/>
    <col min="3592" max="3592" width="15.7109375" style="490" customWidth="1"/>
    <col min="3593" max="3593" width="2.7109375" style="490" customWidth="1"/>
    <col min="3594" max="3594" width="28.5703125" style="490" customWidth="1"/>
    <col min="3595" max="3840" width="9.140625" style="490"/>
    <col min="3841" max="3841" width="5.7109375" style="490" customWidth="1"/>
    <col min="3842" max="3842" width="60.7109375" style="490" customWidth="1"/>
    <col min="3843" max="3843" width="7.7109375" style="490" customWidth="1"/>
    <col min="3844" max="3844" width="10.28515625" style="490" customWidth="1"/>
    <col min="3845" max="3845" width="13.7109375" style="490" customWidth="1"/>
    <col min="3846" max="3846" width="15.7109375" style="490" customWidth="1"/>
    <col min="3847" max="3847" width="13.7109375" style="490" customWidth="1"/>
    <col min="3848" max="3848" width="15.7109375" style="490" customWidth="1"/>
    <col min="3849" max="3849" width="2.7109375" style="490" customWidth="1"/>
    <col min="3850" max="3850" width="28.5703125" style="490" customWidth="1"/>
    <col min="3851" max="4096" width="9.140625" style="490"/>
    <col min="4097" max="4097" width="5.7109375" style="490" customWidth="1"/>
    <col min="4098" max="4098" width="60.7109375" style="490" customWidth="1"/>
    <col min="4099" max="4099" width="7.7109375" style="490" customWidth="1"/>
    <col min="4100" max="4100" width="10.28515625" style="490" customWidth="1"/>
    <col min="4101" max="4101" width="13.7109375" style="490" customWidth="1"/>
    <col min="4102" max="4102" width="15.7109375" style="490" customWidth="1"/>
    <col min="4103" max="4103" width="13.7109375" style="490" customWidth="1"/>
    <col min="4104" max="4104" width="15.7109375" style="490" customWidth="1"/>
    <col min="4105" max="4105" width="2.7109375" style="490" customWidth="1"/>
    <col min="4106" max="4106" width="28.5703125" style="490" customWidth="1"/>
    <col min="4107" max="4352" width="9.140625" style="490"/>
    <col min="4353" max="4353" width="5.7109375" style="490" customWidth="1"/>
    <col min="4354" max="4354" width="60.7109375" style="490" customWidth="1"/>
    <col min="4355" max="4355" width="7.7109375" style="490" customWidth="1"/>
    <col min="4356" max="4356" width="10.28515625" style="490" customWidth="1"/>
    <col min="4357" max="4357" width="13.7109375" style="490" customWidth="1"/>
    <col min="4358" max="4358" width="15.7109375" style="490" customWidth="1"/>
    <col min="4359" max="4359" width="13.7109375" style="490" customWidth="1"/>
    <col min="4360" max="4360" width="15.7109375" style="490" customWidth="1"/>
    <col min="4361" max="4361" width="2.7109375" style="490" customWidth="1"/>
    <col min="4362" max="4362" width="28.5703125" style="490" customWidth="1"/>
    <col min="4363" max="4608" width="9.140625" style="490"/>
    <col min="4609" max="4609" width="5.7109375" style="490" customWidth="1"/>
    <col min="4610" max="4610" width="60.7109375" style="490" customWidth="1"/>
    <col min="4611" max="4611" width="7.7109375" style="490" customWidth="1"/>
    <col min="4612" max="4612" width="10.28515625" style="490" customWidth="1"/>
    <col min="4613" max="4613" width="13.7109375" style="490" customWidth="1"/>
    <col min="4614" max="4614" width="15.7109375" style="490" customWidth="1"/>
    <col min="4615" max="4615" width="13.7109375" style="490" customWidth="1"/>
    <col min="4616" max="4616" width="15.7109375" style="490" customWidth="1"/>
    <col min="4617" max="4617" width="2.7109375" style="490" customWidth="1"/>
    <col min="4618" max="4618" width="28.5703125" style="490" customWidth="1"/>
    <col min="4619" max="4864" width="9.140625" style="490"/>
    <col min="4865" max="4865" width="5.7109375" style="490" customWidth="1"/>
    <col min="4866" max="4866" width="60.7109375" style="490" customWidth="1"/>
    <col min="4867" max="4867" width="7.7109375" style="490" customWidth="1"/>
    <col min="4868" max="4868" width="10.28515625" style="490" customWidth="1"/>
    <col min="4869" max="4869" width="13.7109375" style="490" customWidth="1"/>
    <col min="4870" max="4870" width="15.7109375" style="490" customWidth="1"/>
    <col min="4871" max="4871" width="13.7109375" style="490" customWidth="1"/>
    <col min="4872" max="4872" width="15.7109375" style="490" customWidth="1"/>
    <col min="4873" max="4873" width="2.7109375" style="490" customWidth="1"/>
    <col min="4874" max="4874" width="28.5703125" style="490" customWidth="1"/>
    <col min="4875" max="5120" width="9.140625" style="490"/>
    <col min="5121" max="5121" width="5.7109375" style="490" customWidth="1"/>
    <col min="5122" max="5122" width="60.7109375" style="490" customWidth="1"/>
    <col min="5123" max="5123" width="7.7109375" style="490" customWidth="1"/>
    <col min="5124" max="5124" width="10.28515625" style="490" customWidth="1"/>
    <col min="5125" max="5125" width="13.7109375" style="490" customWidth="1"/>
    <col min="5126" max="5126" width="15.7109375" style="490" customWidth="1"/>
    <col min="5127" max="5127" width="13.7109375" style="490" customWidth="1"/>
    <col min="5128" max="5128" width="15.7109375" style="490" customWidth="1"/>
    <col min="5129" max="5129" width="2.7109375" style="490" customWidth="1"/>
    <col min="5130" max="5130" width="28.5703125" style="490" customWidth="1"/>
    <col min="5131" max="5376" width="9.140625" style="490"/>
    <col min="5377" max="5377" width="5.7109375" style="490" customWidth="1"/>
    <col min="5378" max="5378" width="60.7109375" style="490" customWidth="1"/>
    <col min="5379" max="5379" width="7.7109375" style="490" customWidth="1"/>
    <col min="5380" max="5380" width="10.28515625" style="490" customWidth="1"/>
    <col min="5381" max="5381" width="13.7109375" style="490" customWidth="1"/>
    <col min="5382" max="5382" width="15.7109375" style="490" customWidth="1"/>
    <col min="5383" max="5383" width="13.7109375" style="490" customWidth="1"/>
    <col min="5384" max="5384" width="15.7109375" style="490" customWidth="1"/>
    <col min="5385" max="5385" width="2.7109375" style="490" customWidth="1"/>
    <col min="5386" max="5386" width="28.5703125" style="490" customWidth="1"/>
    <col min="5387" max="5632" width="9.140625" style="490"/>
    <col min="5633" max="5633" width="5.7109375" style="490" customWidth="1"/>
    <col min="5634" max="5634" width="60.7109375" style="490" customWidth="1"/>
    <col min="5635" max="5635" width="7.7109375" style="490" customWidth="1"/>
    <col min="5636" max="5636" width="10.28515625" style="490" customWidth="1"/>
    <col min="5637" max="5637" width="13.7109375" style="490" customWidth="1"/>
    <col min="5638" max="5638" width="15.7109375" style="490" customWidth="1"/>
    <col min="5639" max="5639" width="13.7109375" style="490" customWidth="1"/>
    <col min="5640" max="5640" width="15.7109375" style="490" customWidth="1"/>
    <col min="5641" max="5641" width="2.7109375" style="490" customWidth="1"/>
    <col min="5642" max="5642" width="28.5703125" style="490" customWidth="1"/>
    <col min="5643" max="5888" width="9.140625" style="490"/>
    <col min="5889" max="5889" width="5.7109375" style="490" customWidth="1"/>
    <col min="5890" max="5890" width="60.7109375" style="490" customWidth="1"/>
    <col min="5891" max="5891" width="7.7109375" style="490" customWidth="1"/>
    <col min="5892" max="5892" width="10.28515625" style="490" customWidth="1"/>
    <col min="5893" max="5893" width="13.7109375" style="490" customWidth="1"/>
    <col min="5894" max="5894" width="15.7109375" style="490" customWidth="1"/>
    <col min="5895" max="5895" width="13.7109375" style="490" customWidth="1"/>
    <col min="5896" max="5896" width="15.7109375" style="490" customWidth="1"/>
    <col min="5897" max="5897" width="2.7109375" style="490" customWidth="1"/>
    <col min="5898" max="5898" width="28.5703125" style="490" customWidth="1"/>
    <col min="5899" max="6144" width="9.140625" style="490"/>
    <col min="6145" max="6145" width="5.7109375" style="490" customWidth="1"/>
    <col min="6146" max="6146" width="60.7109375" style="490" customWidth="1"/>
    <col min="6147" max="6147" width="7.7109375" style="490" customWidth="1"/>
    <col min="6148" max="6148" width="10.28515625" style="490" customWidth="1"/>
    <col min="6149" max="6149" width="13.7109375" style="490" customWidth="1"/>
    <col min="6150" max="6150" width="15.7109375" style="490" customWidth="1"/>
    <col min="6151" max="6151" width="13.7109375" style="490" customWidth="1"/>
    <col min="6152" max="6152" width="15.7109375" style="490" customWidth="1"/>
    <col min="6153" max="6153" width="2.7109375" style="490" customWidth="1"/>
    <col min="6154" max="6154" width="28.5703125" style="490" customWidth="1"/>
    <col min="6155" max="6400" width="9.140625" style="490"/>
    <col min="6401" max="6401" width="5.7109375" style="490" customWidth="1"/>
    <col min="6402" max="6402" width="60.7109375" style="490" customWidth="1"/>
    <col min="6403" max="6403" width="7.7109375" style="490" customWidth="1"/>
    <col min="6404" max="6404" width="10.28515625" style="490" customWidth="1"/>
    <col min="6405" max="6405" width="13.7109375" style="490" customWidth="1"/>
    <col min="6406" max="6406" width="15.7109375" style="490" customWidth="1"/>
    <col min="6407" max="6407" width="13.7109375" style="490" customWidth="1"/>
    <col min="6408" max="6408" width="15.7109375" style="490" customWidth="1"/>
    <col min="6409" max="6409" width="2.7109375" style="490" customWidth="1"/>
    <col min="6410" max="6410" width="28.5703125" style="490" customWidth="1"/>
    <col min="6411" max="6656" width="9.140625" style="490"/>
    <col min="6657" max="6657" width="5.7109375" style="490" customWidth="1"/>
    <col min="6658" max="6658" width="60.7109375" style="490" customWidth="1"/>
    <col min="6659" max="6659" width="7.7109375" style="490" customWidth="1"/>
    <col min="6660" max="6660" width="10.28515625" style="490" customWidth="1"/>
    <col min="6661" max="6661" width="13.7109375" style="490" customWidth="1"/>
    <col min="6662" max="6662" width="15.7109375" style="490" customWidth="1"/>
    <col min="6663" max="6663" width="13.7109375" style="490" customWidth="1"/>
    <col min="6664" max="6664" width="15.7109375" style="490" customWidth="1"/>
    <col min="6665" max="6665" width="2.7109375" style="490" customWidth="1"/>
    <col min="6666" max="6666" width="28.5703125" style="490" customWidth="1"/>
    <col min="6667" max="6912" width="9.140625" style="490"/>
    <col min="6913" max="6913" width="5.7109375" style="490" customWidth="1"/>
    <col min="6914" max="6914" width="60.7109375" style="490" customWidth="1"/>
    <col min="6915" max="6915" width="7.7109375" style="490" customWidth="1"/>
    <col min="6916" max="6916" width="10.28515625" style="490" customWidth="1"/>
    <col min="6917" max="6917" width="13.7109375" style="490" customWidth="1"/>
    <col min="6918" max="6918" width="15.7109375" style="490" customWidth="1"/>
    <col min="6919" max="6919" width="13.7109375" style="490" customWidth="1"/>
    <col min="6920" max="6920" width="15.7109375" style="490" customWidth="1"/>
    <col min="6921" max="6921" width="2.7109375" style="490" customWidth="1"/>
    <col min="6922" max="6922" width="28.5703125" style="490" customWidth="1"/>
    <col min="6923" max="7168" width="9.140625" style="490"/>
    <col min="7169" max="7169" width="5.7109375" style="490" customWidth="1"/>
    <col min="7170" max="7170" width="60.7109375" style="490" customWidth="1"/>
    <col min="7171" max="7171" width="7.7109375" style="490" customWidth="1"/>
    <col min="7172" max="7172" width="10.28515625" style="490" customWidth="1"/>
    <col min="7173" max="7173" width="13.7109375" style="490" customWidth="1"/>
    <col min="7174" max="7174" width="15.7109375" style="490" customWidth="1"/>
    <col min="7175" max="7175" width="13.7109375" style="490" customWidth="1"/>
    <col min="7176" max="7176" width="15.7109375" style="490" customWidth="1"/>
    <col min="7177" max="7177" width="2.7109375" style="490" customWidth="1"/>
    <col min="7178" max="7178" width="28.5703125" style="490" customWidth="1"/>
    <col min="7179" max="7424" width="9.140625" style="490"/>
    <col min="7425" max="7425" width="5.7109375" style="490" customWidth="1"/>
    <col min="7426" max="7426" width="60.7109375" style="490" customWidth="1"/>
    <col min="7427" max="7427" width="7.7109375" style="490" customWidth="1"/>
    <col min="7428" max="7428" width="10.28515625" style="490" customWidth="1"/>
    <col min="7429" max="7429" width="13.7109375" style="490" customWidth="1"/>
    <col min="7430" max="7430" width="15.7109375" style="490" customWidth="1"/>
    <col min="7431" max="7431" width="13.7109375" style="490" customWidth="1"/>
    <col min="7432" max="7432" width="15.7109375" style="490" customWidth="1"/>
    <col min="7433" max="7433" width="2.7109375" style="490" customWidth="1"/>
    <col min="7434" max="7434" width="28.5703125" style="490" customWidth="1"/>
    <col min="7435" max="7680" width="9.140625" style="490"/>
    <col min="7681" max="7681" width="5.7109375" style="490" customWidth="1"/>
    <col min="7682" max="7682" width="60.7109375" style="490" customWidth="1"/>
    <col min="7683" max="7683" width="7.7109375" style="490" customWidth="1"/>
    <col min="7684" max="7684" width="10.28515625" style="490" customWidth="1"/>
    <col min="7685" max="7685" width="13.7109375" style="490" customWidth="1"/>
    <col min="7686" max="7686" width="15.7109375" style="490" customWidth="1"/>
    <col min="7687" max="7687" width="13.7109375" style="490" customWidth="1"/>
    <col min="7688" max="7688" width="15.7109375" style="490" customWidth="1"/>
    <col min="7689" max="7689" width="2.7109375" style="490" customWidth="1"/>
    <col min="7690" max="7690" width="28.5703125" style="490" customWidth="1"/>
    <col min="7691" max="7936" width="9.140625" style="490"/>
    <col min="7937" max="7937" width="5.7109375" style="490" customWidth="1"/>
    <col min="7938" max="7938" width="60.7109375" style="490" customWidth="1"/>
    <col min="7939" max="7939" width="7.7109375" style="490" customWidth="1"/>
    <col min="7940" max="7940" width="10.28515625" style="490" customWidth="1"/>
    <col min="7941" max="7941" width="13.7109375" style="490" customWidth="1"/>
    <col min="7942" max="7942" width="15.7109375" style="490" customWidth="1"/>
    <col min="7943" max="7943" width="13.7109375" style="490" customWidth="1"/>
    <col min="7944" max="7944" width="15.7109375" style="490" customWidth="1"/>
    <col min="7945" max="7945" width="2.7109375" style="490" customWidth="1"/>
    <col min="7946" max="7946" width="28.5703125" style="490" customWidth="1"/>
    <col min="7947" max="8192" width="9.140625" style="490"/>
    <col min="8193" max="8193" width="5.7109375" style="490" customWidth="1"/>
    <col min="8194" max="8194" width="60.7109375" style="490" customWidth="1"/>
    <col min="8195" max="8195" width="7.7109375" style="490" customWidth="1"/>
    <col min="8196" max="8196" width="10.28515625" style="490" customWidth="1"/>
    <col min="8197" max="8197" width="13.7109375" style="490" customWidth="1"/>
    <col min="8198" max="8198" width="15.7109375" style="490" customWidth="1"/>
    <col min="8199" max="8199" width="13.7109375" style="490" customWidth="1"/>
    <col min="8200" max="8200" width="15.7109375" style="490" customWidth="1"/>
    <col min="8201" max="8201" width="2.7109375" style="490" customWidth="1"/>
    <col min="8202" max="8202" width="28.5703125" style="490" customWidth="1"/>
    <col min="8203" max="8448" width="9.140625" style="490"/>
    <col min="8449" max="8449" width="5.7109375" style="490" customWidth="1"/>
    <col min="8450" max="8450" width="60.7109375" style="490" customWidth="1"/>
    <col min="8451" max="8451" width="7.7109375" style="490" customWidth="1"/>
    <col min="8452" max="8452" width="10.28515625" style="490" customWidth="1"/>
    <col min="8453" max="8453" width="13.7109375" style="490" customWidth="1"/>
    <col min="8454" max="8454" width="15.7109375" style="490" customWidth="1"/>
    <col min="8455" max="8455" width="13.7109375" style="490" customWidth="1"/>
    <col min="8456" max="8456" width="15.7109375" style="490" customWidth="1"/>
    <col min="8457" max="8457" width="2.7109375" style="490" customWidth="1"/>
    <col min="8458" max="8458" width="28.5703125" style="490" customWidth="1"/>
    <col min="8459" max="8704" width="9.140625" style="490"/>
    <col min="8705" max="8705" width="5.7109375" style="490" customWidth="1"/>
    <col min="8706" max="8706" width="60.7109375" style="490" customWidth="1"/>
    <col min="8707" max="8707" width="7.7109375" style="490" customWidth="1"/>
    <col min="8708" max="8708" width="10.28515625" style="490" customWidth="1"/>
    <col min="8709" max="8709" width="13.7109375" style="490" customWidth="1"/>
    <col min="8710" max="8710" width="15.7109375" style="490" customWidth="1"/>
    <col min="8711" max="8711" width="13.7109375" style="490" customWidth="1"/>
    <col min="8712" max="8712" width="15.7109375" style="490" customWidth="1"/>
    <col min="8713" max="8713" width="2.7109375" style="490" customWidth="1"/>
    <col min="8714" max="8714" width="28.5703125" style="490" customWidth="1"/>
    <col min="8715" max="8960" width="9.140625" style="490"/>
    <col min="8961" max="8961" width="5.7109375" style="490" customWidth="1"/>
    <col min="8962" max="8962" width="60.7109375" style="490" customWidth="1"/>
    <col min="8963" max="8963" width="7.7109375" style="490" customWidth="1"/>
    <col min="8964" max="8964" width="10.28515625" style="490" customWidth="1"/>
    <col min="8965" max="8965" width="13.7109375" style="490" customWidth="1"/>
    <col min="8966" max="8966" width="15.7109375" style="490" customWidth="1"/>
    <col min="8967" max="8967" width="13.7109375" style="490" customWidth="1"/>
    <col min="8968" max="8968" width="15.7109375" style="490" customWidth="1"/>
    <col min="8969" max="8969" width="2.7109375" style="490" customWidth="1"/>
    <col min="8970" max="8970" width="28.5703125" style="490" customWidth="1"/>
    <col min="8971" max="9216" width="9.140625" style="490"/>
    <col min="9217" max="9217" width="5.7109375" style="490" customWidth="1"/>
    <col min="9218" max="9218" width="60.7109375" style="490" customWidth="1"/>
    <col min="9219" max="9219" width="7.7109375" style="490" customWidth="1"/>
    <col min="9220" max="9220" width="10.28515625" style="490" customWidth="1"/>
    <col min="9221" max="9221" width="13.7109375" style="490" customWidth="1"/>
    <col min="9222" max="9222" width="15.7109375" style="490" customWidth="1"/>
    <col min="9223" max="9223" width="13.7109375" style="490" customWidth="1"/>
    <col min="9224" max="9224" width="15.7109375" style="490" customWidth="1"/>
    <col min="9225" max="9225" width="2.7109375" style="490" customWidth="1"/>
    <col min="9226" max="9226" width="28.5703125" style="490" customWidth="1"/>
    <col min="9227" max="9472" width="9.140625" style="490"/>
    <col min="9473" max="9473" width="5.7109375" style="490" customWidth="1"/>
    <col min="9474" max="9474" width="60.7109375" style="490" customWidth="1"/>
    <col min="9475" max="9475" width="7.7109375" style="490" customWidth="1"/>
    <col min="9476" max="9476" width="10.28515625" style="490" customWidth="1"/>
    <col min="9477" max="9477" width="13.7109375" style="490" customWidth="1"/>
    <col min="9478" max="9478" width="15.7109375" style="490" customWidth="1"/>
    <col min="9479" max="9479" width="13.7109375" style="490" customWidth="1"/>
    <col min="9480" max="9480" width="15.7109375" style="490" customWidth="1"/>
    <col min="9481" max="9481" width="2.7109375" style="490" customWidth="1"/>
    <col min="9482" max="9482" width="28.5703125" style="490" customWidth="1"/>
    <col min="9483" max="9728" width="9.140625" style="490"/>
    <col min="9729" max="9729" width="5.7109375" style="490" customWidth="1"/>
    <col min="9730" max="9730" width="60.7109375" style="490" customWidth="1"/>
    <col min="9731" max="9731" width="7.7109375" style="490" customWidth="1"/>
    <col min="9732" max="9732" width="10.28515625" style="490" customWidth="1"/>
    <col min="9733" max="9733" width="13.7109375" style="490" customWidth="1"/>
    <col min="9734" max="9734" width="15.7109375" style="490" customWidth="1"/>
    <col min="9735" max="9735" width="13.7109375" style="490" customWidth="1"/>
    <col min="9736" max="9736" width="15.7109375" style="490" customWidth="1"/>
    <col min="9737" max="9737" width="2.7109375" style="490" customWidth="1"/>
    <col min="9738" max="9738" width="28.5703125" style="490" customWidth="1"/>
    <col min="9739" max="9984" width="9.140625" style="490"/>
    <col min="9985" max="9985" width="5.7109375" style="490" customWidth="1"/>
    <col min="9986" max="9986" width="60.7109375" style="490" customWidth="1"/>
    <col min="9987" max="9987" width="7.7109375" style="490" customWidth="1"/>
    <col min="9988" max="9988" width="10.28515625" style="490" customWidth="1"/>
    <col min="9989" max="9989" width="13.7109375" style="490" customWidth="1"/>
    <col min="9990" max="9990" width="15.7109375" style="490" customWidth="1"/>
    <col min="9991" max="9991" width="13.7109375" style="490" customWidth="1"/>
    <col min="9992" max="9992" width="15.7109375" style="490" customWidth="1"/>
    <col min="9993" max="9993" width="2.7109375" style="490" customWidth="1"/>
    <col min="9994" max="9994" width="28.5703125" style="490" customWidth="1"/>
    <col min="9995" max="10240" width="9.140625" style="490"/>
    <col min="10241" max="10241" width="5.7109375" style="490" customWidth="1"/>
    <col min="10242" max="10242" width="60.7109375" style="490" customWidth="1"/>
    <col min="10243" max="10243" width="7.7109375" style="490" customWidth="1"/>
    <col min="10244" max="10244" width="10.28515625" style="490" customWidth="1"/>
    <col min="10245" max="10245" width="13.7109375" style="490" customWidth="1"/>
    <col min="10246" max="10246" width="15.7109375" style="490" customWidth="1"/>
    <col min="10247" max="10247" width="13.7109375" style="490" customWidth="1"/>
    <col min="10248" max="10248" width="15.7109375" style="490" customWidth="1"/>
    <col min="10249" max="10249" width="2.7109375" style="490" customWidth="1"/>
    <col min="10250" max="10250" width="28.5703125" style="490" customWidth="1"/>
    <col min="10251" max="10496" width="9.140625" style="490"/>
    <col min="10497" max="10497" width="5.7109375" style="490" customWidth="1"/>
    <col min="10498" max="10498" width="60.7109375" style="490" customWidth="1"/>
    <col min="10499" max="10499" width="7.7109375" style="490" customWidth="1"/>
    <col min="10500" max="10500" width="10.28515625" style="490" customWidth="1"/>
    <col min="10501" max="10501" width="13.7109375" style="490" customWidth="1"/>
    <col min="10502" max="10502" width="15.7109375" style="490" customWidth="1"/>
    <col min="10503" max="10503" width="13.7109375" style="490" customWidth="1"/>
    <col min="10504" max="10504" width="15.7109375" style="490" customWidth="1"/>
    <col min="10505" max="10505" width="2.7109375" style="490" customWidth="1"/>
    <col min="10506" max="10506" width="28.5703125" style="490" customWidth="1"/>
    <col min="10507" max="10752" width="9.140625" style="490"/>
    <col min="10753" max="10753" width="5.7109375" style="490" customWidth="1"/>
    <col min="10754" max="10754" width="60.7109375" style="490" customWidth="1"/>
    <col min="10755" max="10755" width="7.7109375" style="490" customWidth="1"/>
    <col min="10756" max="10756" width="10.28515625" style="490" customWidth="1"/>
    <col min="10757" max="10757" width="13.7109375" style="490" customWidth="1"/>
    <col min="10758" max="10758" width="15.7109375" style="490" customWidth="1"/>
    <col min="10759" max="10759" width="13.7109375" style="490" customWidth="1"/>
    <col min="10760" max="10760" width="15.7109375" style="490" customWidth="1"/>
    <col min="10761" max="10761" width="2.7109375" style="490" customWidth="1"/>
    <col min="10762" max="10762" width="28.5703125" style="490" customWidth="1"/>
    <col min="10763" max="11008" width="9.140625" style="490"/>
    <col min="11009" max="11009" width="5.7109375" style="490" customWidth="1"/>
    <col min="11010" max="11010" width="60.7109375" style="490" customWidth="1"/>
    <col min="11011" max="11011" width="7.7109375" style="490" customWidth="1"/>
    <col min="11012" max="11012" width="10.28515625" style="490" customWidth="1"/>
    <col min="11013" max="11013" width="13.7109375" style="490" customWidth="1"/>
    <col min="11014" max="11014" width="15.7109375" style="490" customWidth="1"/>
    <col min="11015" max="11015" width="13.7109375" style="490" customWidth="1"/>
    <col min="11016" max="11016" width="15.7109375" style="490" customWidth="1"/>
    <col min="11017" max="11017" width="2.7109375" style="490" customWidth="1"/>
    <col min="11018" max="11018" width="28.5703125" style="490" customWidth="1"/>
    <col min="11019" max="11264" width="9.140625" style="490"/>
    <col min="11265" max="11265" width="5.7109375" style="490" customWidth="1"/>
    <col min="11266" max="11266" width="60.7109375" style="490" customWidth="1"/>
    <col min="11267" max="11267" width="7.7109375" style="490" customWidth="1"/>
    <col min="11268" max="11268" width="10.28515625" style="490" customWidth="1"/>
    <col min="11269" max="11269" width="13.7109375" style="490" customWidth="1"/>
    <col min="11270" max="11270" width="15.7109375" style="490" customWidth="1"/>
    <col min="11271" max="11271" width="13.7109375" style="490" customWidth="1"/>
    <col min="11272" max="11272" width="15.7109375" style="490" customWidth="1"/>
    <col min="11273" max="11273" width="2.7109375" style="490" customWidth="1"/>
    <col min="11274" max="11274" width="28.5703125" style="490" customWidth="1"/>
    <col min="11275" max="11520" width="9.140625" style="490"/>
    <col min="11521" max="11521" width="5.7109375" style="490" customWidth="1"/>
    <col min="11522" max="11522" width="60.7109375" style="490" customWidth="1"/>
    <col min="11523" max="11523" width="7.7109375" style="490" customWidth="1"/>
    <col min="11524" max="11524" width="10.28515625" style="490" customWidth="1"/>
    <col min="11525" max="11525" width="13.7109375" style="490" customWidth="1"/>
    <col min="11526" max="11526" width="15.7109375" style="490" customWidth="1"/>
    <col min="11527" max="11527" width="13.7109375" style="490" customWidth="1"/>
    <col min="11528" max="11528" width="15.7109375" style="490" customWidth="1"/>
    <col min="11529" max="11529" width="2.7109375" style="490" customWidth="1"/>
    <col min="11530" max="11530" width="28.5703125" style="490" customWidth="1"/>
    <col min="11531" max="11776" width="9.140625" style="490"/>
    <col min="11777" max="11777" width="5.7109375" style="490" customWidth="1"/>
    <col min="11778" max="11778" width="60.7109375" style="490" customWidth="1"/>
    <col min="11779" max="11779" width="7.7109375" style="490" customWidth="1"/>
    <col min="11780" max="11780" width="10.28515625" style="490" customWidth="1"/>
    <col min="11781" max="11781" width="13.7109375" style="490" customWidth="1"/>
    <col min="11782" max="11782" width="15.7109375" style="490" customWidth="1"/>
    <col min="11783" max="11783" width="13.7109375" style="490" customWidth="1"/>
    <col min="11784" max="11784" width="15.7109375" style="490" customWidth="1"/>
    <col min="11785" max="11785" width="2.7109375" style="490" customWidth="1"/>
    <col min="11786" max="11786" width="28.5703125" style="490" customWidth="1"/>
    <col min="11787" max="12032" width="9.140625" style="490"/>
    <col min="12033" max="12033" width="5.7109375" style="490" customWidth="1"/>
    <col min="12034" max="12034" width="60.7109375" style="490" customWidth="1"/>
    <col min="12035" max="12035" width="7.7109375" style="490" customWidth="1"/>
    <col min="12036" max="12036" width="10.28515625" style="490" customWidth="1"/>
    <col min="12037" max="12037" width="13.7109375" style="490" customWidth="1"/>
    <col min="12038" max="12038" width="15.7109375" style="490" customWidth="1"/>
    <col min="12039" max="12039" width="13.7109375" style="490" customWidth="1"/>
    <col min="12040" max="12040" width="15.7109375" style="490" customWidth="1"/>
    <col min="12041" max="12041" width="2.7109375" style="490" customWidth="1"/>
    <col min="12042" max="12042" width="28.5703125" style="490" customWidth="1"/>
    <col min="12043" max="12288" width="9.140625" style="490"/>
    <col min="12289" max="12289" width="5.7109375" style="490" customWidth="1"/>
    <col min="12290" max="12290" width="60.7109375" style="490" customWidth="1"/>
    <col min="12291" max="12291" width="7.7109375" style="490" customWidth="1"/>
    <col min="12292" max="12292" width="10.28515625" style="490" customWidth="1"/>
    <col min="12293" max="12293" width="13.7109375" style="490" customWidth="1"/>
    <col min="12294" max="12294" width="15.7109375" style="490" customWidth="1"/>
    <col min="12295" max="12295" width="13.7109375" style="490" customWidth="1"/>
    <col min="12296" max="12296" width="15.7109375" style="490" customWidth="1"/>
    <col min="12297" max="12297" width="2.7109375" style="490" customWidth="1"/>
    <col min="12298" max="12298" width="28.5703125" style="490" customWidth="1"/>
    <col min="12299" max="12544" width="9.140625" style="490"/>
    <col min="12545" max="12545" width="5.7109375" style="490" customWidth="1"/>
    <col min="12546" max="12546" width="60.7109375" style="490" customWidth="1"/>
    <col min="12547" max="12547" width="7.7109375" style="490" customWidth="1"/>
    <col min="12548" max="12548" width="10.28515625" style="490" customWidth="1"/>
    <col min="12549" max="12549" width="13.7109375" style="490" customWidth="1"/>
    <col min="12550" max="12550" width="15.7109375" style="490" customWidth="1"/>
    <col min="12551" max="12551" width="13.7109375" style="490" customWidth="1"/>
    <col min="12552" max="12552" width="15.7109375" style="490" customWidth="1"/>
    <col min="12553" max="12553" width="2.7109375" style="490" customWidth="1"/>
    <col min="12554" max="12554" width="28.5703125" style="490" customWidth="1"/>
    <col min="12555" max="12800" width="9.140625" style="490"/>
    <col min="12801" max="12801" width="5.7109375" style="490" customWidth="1"/>
    <col min="12802" max="12802" width="60.7109375" style="490" customWidth="1"/>
    <col min="12803" max="12803" width="7.7109375" style="490" customWidth="1"/>
    <col min="12804" max="12804" width="10.28515625" style="490" customWidth="1"/>
    <col min="12805" max="12805" width="13.7109375" style="490" customWidth="1"/>
    <col min="12806" max="12806" width="15.7109375" style="490" customWidth="1"/>
    <col min="12807" max="12807" width="13.7109375" style="490" customWidth="1"/>
    <col min="12808" max="12808" width="15.7109375" style="490" customWidth="1"/>
    <col min="12809" max="12809" width="2.7109375" style="490" customWidth="1"/>
    <col min="12810" max="12810" width="28.5703125" style="490" customWidth="1"/>
    <col min="12811" max="13056" width="9.140625" style="490"/>
    <col min="13057" max="13057" width="5.7109375" style="490" customWidth="1"/>
    <col min="13058" max="13058" width="60.7109375" style="490" customWidth="1"/>
    <col min="13059" max="13059" width="7.7109375" style="490" customWidth="1"/>
    <col min="13060" max="13060" width="10.28515625" style="490" customWidth="1"/>
    <col min="13061" max="13061" width="13.7109375" style="490" customWidth="1"/>
    <col min="13062" max="13062" width="15.7109375" style="490" customWidth="1"/>
    <col min="13063" max="13063" width="13.7109375" style="490" customWidth="1"/>
    <col min="13064" max="13064" width="15.7109375" style="490" customWidth="1"/>
    <col min="13065" max="13065" width="2.7109375" style="490" customWidth="1"/>
    <col min="13066" max="13066" width="28.5703125" style="490" customWidth="1"/>
    <col min="13067" max="13312" width="9.140625" style="490"/>
    <col min="13313" max="13313" width="5.7109375" style="490" customWidth="1"/>
    <col min="13314" max="13314" width="60.7109375" style="490" customWidth="1"/>
    <col min="13315" max="13315" width="7.7109375" style="490" customWidth="1"/>
    <col min="13316" max="13316" width="10.28515625" style="490" customWidth="1"/>
    <col min="13317" max="13317" width="13.7109375" style="490" customWidth="1"/>
    <col min="13318" max="13318" width="15.7109375" style="490" customWidth="1"/>
    <col min="13319" max="13319" width="13.7109375" style="490" customWidth="1"/>
    <col min="13320" max="13320" width="15.7109375" style="490" customWidth="1"/>
    <col min="13321" max="13321" width="2.7109375" style="490" customWidth="1"/>
    <col min="13322" max="13322" width="28.5703125" style="490" customWidth="1"/>
    <col min="13323" max="13568" width="9.140625" style="490"/>
    <col min="13569" max="13569" width="5.7109375" style="490" customWidth="1"/>
    <col min="13570" max="13570" width="60.7109375" style="490" customWidth="1"/>
    <col min="13571" max="13571" width="7.7109375" style="490" customWidth="1"/>
    <col min="13572" max="13572" width="10.28515625" style="490" customWidth="1"/>
    <col min="13573" max="13573" width="13.7109375" style="490" customWidth="1"/>
    <col min="13574" max="13574" width="15.7109375" style="490" customWidth="1"/>
    <col min="13575" max="13575" width="13.7109375" style="490" customWidth="1"/>
    <col min="13576" max="13576" width="15.7109375" style="490" customWidth="1"/>
    <col min="13577" max="13577" width="2.7109375" style="490" customWidth="1"/>
    <col min="13578" max="13578" width="28.5703125" style="490" customWidth="1"/>
    <col min="13579" max="13824" width="9.140625" style="490"/>
    <col min="13825" max="13825" width="5.7109375" style="490" customWidth="1"/>
    <col min="13826" max="13826" width="60.7109375" style="490" customWidth="1"/>
    <col min="13827" max="13827" width="7.7109375" style="490" customWidth="1"/>
    <col min="13828" max="13828" width="10.28515625" style="490" customWidth="1"/>
    <col min="13829" max="13829" width="13.7109375" style="490" customWidth="1"/>
    <col min="13830" max="13830" width="15.7109375" style="490" customWidth="1"/>
    <col min="13831" max="13831" width="13.7109375" style="490" customWidth="1"/>
    <col min="13832" max="13832" width="15.7109375" style="490" customWidth="1"/>
    <col min="13833" max="13833" width="2.7109375" style="490" customWidth="1"/>
    <col min="13834" max="13834" width="28.5703125" style="490" customWidth="1"/>
    <col min="13835" max="14080" width="9.140625" style="490"/>
    <col min="14081" max="14081" width="5.7109375" style="490" customWidth="1"/>
    <col min="14082" max="14082" width="60.7109375" style="490" customWidth="1"/>
    <col min="14083" max="14083" width="7.7109375" style="490" customWidth="1"/>
    <col min="14084" max="14084" width="10.28515625" style="490" customWidth="1"/>
    <col min="14085" max="14085" width="13.7109375" style="490" customWidth="1"/>
    <col min="14086" max="14086" width="15.7109375" style="490" customWidth="1"/>
    <col min="14087" max="14087" width="13.7109375" style="490" customWidth="1"/>
    <col min="14088" max="14088" width="15.7109375" style="490" customWidth="1"/>
    <col min="14089" max="14089" width="2.7109375" style="490" customWidth="1"/>
    <col min="14090" max="14090" width="28.5703125" style="490" customWidth="1"/>
    <col min="14091" max="14336" width="9.140625" style="490"/>
    <col min="14337" max="14337" width="5.7109375" style="490" customWidth="1"/>
    <col min="14338" max="14338" width="60.7109375" style="490" customWidth="1"/>
    <col min="14339" max="14339" width="7.7109375" style="490" customWidth="1"/>
    <col min="14340" max="14340" width="10.28515625" style="490" customWidth="1"/>
    <col min="14341" max="14341" width="13.7109375" style="490" customWidth="1"/>
    <col min="14342" max="14342" width="15.7109375" style="490" customWidth="1"/>
    <col min="14343" max="14343" width="13.7109375" style="490" customWidth="1"/>
    <col min="14344" max="14344" width="15.7109375" style="490" customWidth="1"/>
    <col min="14345" max="14345" width="2.7109375" style="490" customWidth="1"/>
    <col min="14346" max="14346" width="28.5703125" style="490" customWidth="1"/>
    <col min="14347" max="14592" width="9.140625" style="490"/>
    <col min="14593" max="14593" width="5.7109375" style="490" customWidth="1"/>
    <col min="14594" max="14594" width="60.7109375" style="490" customWidth="1"/>
    <col min="14595" max="14595" width="7.7109375" style="490" customWidth="1"/>
    <col min="14596" max="14596" width="10.28515625" style="490" customWidth="1"/>
    <col min="14597" max="14597" width="13.7109375" style="490" customWidth="1"/>
    <col min="14598" max="14598" width="15.7109375" style="490" customWidth="1"/>
    <col min="14599" max="14599" width="13.7109375" style="490" customWidth="1"/>
    <col min="14600" max="14600" width="15.7109375" style="490" customWidth="1"/>
    <col min="14601" max="14601" width="2.7109375" style="490" customWidth="1"/>
    <col min="14602" max="14602" width="28.5703125" style="490" customWidth="1"/>
    <col min="14603" max="14848" width="9.140625" style="490"/>
    <col min="14849" max="14849" width="5.7109375" style="490" customWidth="1"/>
    <col min="14850" max="14850" width="60.7109375" style="490" customWidth="1"/>
    <col min="14851" max="14851" width="7.7109375" style="490" customWidth="1"/>
    <col min="14852" max="14852" width="10.28515625" style="490" customWidth="1"/>
    <col min="14853" max="14853" width="13.7109375" style="490" customWidth="1"/>
    <col min="14854" max="14854" width="15.7109375" style="490" customWidth="1"/>
    <col min="14855" max="14855" width="13.7109375" style="490" customWidth="1"/>
    <col min="14856" max="14856" width="15.7109375" style="490" customWidth="1"/>
    <col min="14857" max="14857" width="2.7109375" style="490" customWidth="1"/>
    <col min="14858" max="14858" width="28.5703125" style="490" customWidth="1"/>
    <col min="14859" max="15104" width="9.140625" style="490"/>
    <col min="15105" max="15105" width="5.7109375" style="490" customWidth="1"/>
    <col min="15106" max="15106" width="60.7109375" style="490" customWidth="1"/>
    <col min="15107" max="15107" width="7.7109375" style="490" customWidth="1"/>
    <col min="15108" max="15108" width="10.28515625" style="490" customWidth="1"/>
    <col min="15109" max="15109" width="13.7109375" style="490" customWidth="1"/>
    <col min="15110" max="15110" width="15.7109375" style="490" customWidth="1"/>
    <col min="15111" max="15111" width="13.7109375" style="490" customWidth="1"/>
    <col min="15112" max="15112" width="15.7109375" style="490" customWidth="1"/>
    <col min="15113" max="15113" width="2.7109375" style="490" customWidth="1"/>
    <col min="15114" max="15114" width="28.5703125" style="490" customWidth="1"/>
    <col min="15115" max="15360" width="9.140625" style="490"/>
    <col min="15361" max="15361" width="5.7109375" style="490" customWidth="1"/>
    <col min="15362" max="15362" width="60.7109375" style="490" customWidth="1"/>
    <col min="15363" max="15363" width="7.7109375" style="490" customWidth="1"/>
    <col min="15364" max="15364" width="10.28515625" style="490" customWidth="1"/>
    <col min="15365" max="15365" width="13.7109375" style="490" customWidth="1"/>
    <col min="15366" max="15366" width="15.7109375" style="490" customWidth="1"/>
    <col min="15367" max="15367" width="13.7109375" style="490" customWidth="1"/>
    <col min="15368" max="15368" width="15.7109375" style="490" customWidth="1"/>
    <col min="15369" max="15369" width="2.7109375" style="490" customWidth="1"/>
    <col min="15370" max="15370" width="28.5703125" style="490" customWidth="1"/>
    <col min="15371" max="15616" width="9.140625" style="490"/>
    <col min="15617" max="15617" width="5.7109375" style="490" customWidth="1"/>
    <col min="15618" max="15618" width="60.7109375" style="490" customWidth="1"/>
    <col min="15619" max="15619" width="7.7109375" style="490" customWidth="1"/>
    <col min="15620" max="15620" width="10.28515625" style="490" customWidth="1"/>
    <col min="15621" max="15621" width="13.7109375" style="490" customWidth="1"/>
    <col min="15622" max="15622" width="15.7109375" style="490" customWidth="1"/>
    <col min="15623" max="15623" width="13.7109375" style="490" customWidth="1"/>
    <col min="15624" max="15624" width="15.7109375" style="490" customWidth="1"/>
    <col min="15625" max="15625" width="2.7109375" style="490" customWidth="1"/>
    <col min="15626" max="15626" width="28.5703125" style="490" customWidth="1"/>
    <col min="15627" max="15872" width="9.140625" style="490"/>
    <col min="15873" max="15873" width="5.7109375" style="490" customWidth="1"/>
    <col min="15874" max="15874" width="60.7109375" style="490" customWidth="1"/>
    <col min="15875" max="15875" width="7.7109375" style="490" customWidth="1"/>
    <col min="15876" max="15876" width="10.28515625" style="490" customWidth="1"/>
    <col min="15877" max="15877" width="13.7109375" style="490" customWidth="1"/>
    <col min="15878" max="15878" width="15.7109375" style="490" customWidth="1"/>
    <col min="15879" max="15879" width="13.7109375" style="490" customWidth="1"/>
    <col min="15880" max="15880" width="15.7109375" style="490" customWidth="1"/>
    <col min="15881" max="15881" width="2.7109375" style="490" customWidth="1"/>
    <col min="15882" max="15882" width="28.5703125" style="490" customWidth="1"/>
    <col min="15883" max="16128" width="9.140625" style="490"/>
    <col min="16129" max="16129" width="5.7109375" style="490" customWidth="1"/>
    <col min="16130" max="16130" width="60.7109375" style="490" customWidth="1"/>
    <col min="16131" max="16131" width="7.7109375" style="490" customWidth="1"/>
    <col min="16132" max="16132" width="10.28515625" style="490" customWidth="1"/>
    <col min="16133" max="16133" width="13.7109375" style="490" customWidth="1"/>
    <col min="16134" max="16134" width="15.7109375" style="490" customWidth="1"/>
    <col min="16135" max="16135" width="13.7109375" style="490" customWidth="1"/>
    <col min="16136" max="16136" width="15.7109375" style="490" customWidth="1"/>
    <col min="16137" max="16137" width="2.7109375" style="490" customWidth="1"/>
    <col min="16138" max="16138" width="28.5703125" style="490" customWidth="1"/>
    <col min="16139" max="16384" width="9.140625" style="490"/>
  </cols>
  <sheetData>
    <row r="1" spans="1:10" s="545" customFormat="1" ht="21" thickBot="1">
      <c r="A1" s="963" t="s">
        <v>494</v>
      </c>
      <c r="B1" s="964"/>
      <c r="C1" s="964"/>
      <c r="D1" s="964"/>
      <c r="E1" s="964"/>
      <c r="F1" s="964"/>
      <c r="G1" s="964"/>
      <c r="H1" s="965"/>
      <c r="I1" s="544"/>
      <c r="J1" s="687"/>
    </row>
    <row r="2" spans="1:10" s="545" customFormat="1" ht="40.5" customHeight="1" thickBot="1">
      <c r="A2" s="963" t="s">
        <v>479</v>
      </c>
      <c r="B2" s="964"/>
      <c r="C2" s="964"/>
      <c r="D2" s="964"/>
      <c r="E2" s="964"/>
      <c r="F2" s="964"/>
      <c r="G2" s="964"/>
      <c r="H2" s="965"/>
      <c r="I2" s="544"/>
      <c r="J2" s="687"/>
    </row>
    <row r="3" spans="1:10" s="545" customFormat="1" ht="21" thickBot="1">
      <c r="A3" s="546"/>
      <c r="B3" s="547"/>
      <c r="C3" s="548"/>
      <c r="D3" s="548"/>
      <c r="E3" s="549"/>
      <c r="F3" s="550"/>
      <c r="G3" s="549"/>
      <c r="H3" s="551"/>
      <c r="I3" s="552"/>
      <c r="J3" s="687"/>
    </row>
    <row r="4" spans="1:10" s="491" customFormat="1" ht="24.95" customHeight="1">
      <c r="A4" s="553" t="s">
        <v>495</v>
      </c>
      <c r="B4" s="554" t="s">
        <v>496</v>
      </c>
      <c r="C4" s="555" t="s">
        <v>497</v>
      </c>
      <c r="D4" s="555" t="s">
        <v>498</v>
      </c>
      <c r="E4" s="556" t="s">
        <v>499</v>
      </c>
      <c r="F4" s="557" t="s">
        <v>483</v>
      </c>
      <c r="G4" s="556" t="s">
        <v>500</v>
      </c>
      <c r="H4" s="558" t="s">
        <v>501</v>
      </c>
      <c r="I4" s="559"/>
    </row>
    <row r="5" spans="1:10" s="491" customFormat="1" ht="13.5" thickBot="1">
      <c r="A5" s="560"/>
      <c r="B5" s="561"/>
      <c r="C5" s="562"/>
      <c r="D5" s="562"/>
      <c r="E5" s="563" t="s">
        <v>57</v>
      </c>
      <c r="F5" s="564" t="s">
        <v>57</v>
      </c>
      <c r="G5" s="563" t="s">
        <v>57</v>
      </c>
      <c r="H5" s="565" t="s">
        <v>57</v>
      </c>
      <c r="I5" s="559"/>
      <c r="J5" s="490"/>
    </row>
    <row r="6" spans="1:10" s="491" customFormat="1">
      <c r="A6" s="566"/>
      <c r="B6" s="567"/>
      <c r="C6" s="568"/>
      <c r="D6" s="568"/>
      <c r="E6" s="569"/>
      <c r="F6" s="570"/>
      <c r="G6" s="569"/>
      <c r="H6" s="571"/>
      <c r="I6" s="559"/>
      <c r="J6" s="490"/>
    </row>
    <row r="7" spans="1:10" s="491" customFormat="1">
      <c r="A7" s="572"/>
      <c r="B7" s="573" t="s">
        <v>490</v>
      </c>
      <c r="C7" s="574"/>
      <c r="D7" s="574"/>
      <c r="E7" s="575"/>
      <c r="F7" s="576"/>
      <c r="G7" s="575"/>
      <c r="H7" s="577"/>
      <c r="I7" s="578"/>
      <c r="J7" s="490"/>
    </row>
    <row r="8" spans="1:10" s="491" customFormat="1">
      <c r="A8" s="579"/>
      <c r="B8" s="580"/>
      <c r="C8" s="581"/>
      <c r="D8" s="581"/>
      <c r="E8" s="582"/>
      <c r="F8" s="583"/>
      <c r="G8" s="582"/>
      <c r="H8" s="584"/>
      <c r="I8" s="578"/>
      <c r="J8" s="490"/>
    </row>
    <row r="9" spans="1:10">
      <c r="A9" s="485"/>
      <c r="B9" s="585" t="s">
        <v>538</v>
      </c>
      <c r="C9" s="586"/>
      <c r="D9" s="587"/>
      <c r="E9" s="588"/>
      <c r="F9" s="589"/>
      <c r="G9" s="588"/>
      <c r="H9" s="363"/>
      <c r="I9" s="371"/>
    </row>
    <row r="10" spans="1:10" s="491" customFormat="1" ht="38.25">
      <c r="A10" s="485">
        <v>1</v>
      </c>
      <c r="B10" s="590" t="s">
        <v>610</v>
      </c>
      <c r="C10" s="340">
        <v>1</v>
      </c>
      <c r="D10" s="587" t="s">
        <v>292</v>
      </c>
      <c r="E10" s="342">
        <v>0</v>
      </c>
      <c r="F10" s="591">
        <f t="shared" ref="F10:F30" si="0">C10*E10</f>
        <v>0</v>
      </c>
      <c r="G10" s="342">
        <v>0</v>
      </c>
      <c r="H10" s="592">
        <f>G10*C10</f>
        <v>0</v>
      </c>
      <c r="I10" s="593"/>
      <c r="J10" s="688"/>
    </row>
    <row r="11" spans="1:10" s="600" customFormat="1">
      <c r="A11" s="594"/>
      <c r="B11" s="595" t="s">
        <v>507</v>
      </c>
      <c r="C11" s="596"/>
      <c r="D11" s="597"/>
      <c r="E11" s="598"/>
      <c r="F11" s="591">
        <f t="shared" si="0"/>
        <v>0</v>
      </c>
      <c r="G11" s="598"/>
      <c r="H11" s="592">
        <f t="shared" ref="H11:H30" si="1">G11*C11</f>
        <v>0</v>
      </c>
      <c r="I11" s="599"/>
      <c r="J11" s="608"/>
    </row>
    <row r="12" spans="1:10" s="491" customFormat="1" ht="38.25">
      <c r="A12" s="485">
        <v>2</v>
      </c>
      <c r="B12" s="590" t="s">
        <v>611</v>
      </c>
      <c r="C12" s="340">
        <v>6</v>
      </c>
      <c r="D12" s="587" t="s">
        <v>292</v>
      </c>
      <c r="E12" s="342">
        <v>0</v>
      </c>
      <c r="F12" s="591">
        <f t="shared" si="0"/>
        <v>0</v>
      </c>
      <c r="G12" s="342">
        <v>0</v>
      </c>
      <c r="H12" s="592">
        <f t="shared" si="1"/>
        <v>0</v>
      </c>
      <c r="I12" s="593"/>
      <c r="J12" s="623"/>
    </row>
    <row r="13" spans="1:10" s="600" customFormat="1">
      <c r="A13" s="594"/>
      <c r="B13" s="595" t="s">
        <v>542</v>
      </c>
      <c r="C13" s="596"/>
      <c r="D13" s="597"/>
      <c r="E13" s="598"/>
      <c r="F13" s="591">
        <f t="shared" si="0"/>
        <v>0</v>
      </c>
      <c r="G13" s="598"/>
      <c r="H13" s="592">
        <f t="shared" si="1"/>
        <v>0</v>
      </c>
      <c r="I13" s="599"/>
      <c r="J13" s="608"/>
    </row>
    <row r="14" spans="1:10" s="600" customFormat="1">
      <c r="A14" s="485">
        <v>3</v>
      </c>
      <c r="B14" s="601" t="s">
        <v>612</v>
      </c>
      <c r="C14" s="340">
        <v>6</v>
      </c>
      <c r="D14" s="587" t="s">
        <v>292</v>
      </c>
      <c r="E14" s="342">
        <v>0</v>
      </c>
      <c r="F14" s="591">
        <f t="shared" si="0"/>
        <v>0</v>
      </c>
      <c r="G14" s="342">
        <v>0</v>
      </c>
      <c r="H14" s="592">
        <f t="shared" si="1"/>
        <v>0</v>
      </c>
      <c r="I14" s="593"/>
      <c r="J14" s="608"/>
    </row>
    <row r="15" spans="1:10" s="600" customFormat="1">
      <c r="A15" s="594"/>
      <c r="B15" s="602" t="s">
        <v>542</v>
      </c>
      <c r="C15" s="596"/>
      <c r="D15" s="597"/>
      <c r="E15" s="598"/>
      <c r="F15" s="591">
        <f t="shared" si="0"/>
        <v>0</v>
      </c>
      <c r="G15" s="598"/>
      <c r="H15" s="592">
        <f t="shared" si="1"/>
        <v>0</v>
      </c>
      <c r="I15" s="599"/>
      <c r="J15" s="608"/>
    </row>
    <row r="16" spans="1:10" s="600" customFormat="1" ht="25.5">
      <c r="A16" s="485">
        <v>4</v>
      </c>
      <c r="B16" s="601" t="s">
        <v>522</v>
      </c>
      <c r="C16" s="340">
        <v>1</v>
      </c>
      <c r="D16" s="587" t="s">
        <v>523</v>
      </c>
      <c r="E16" s="342">
        <v>0</v>
      </c>
      <c r="F16" s="591">
        <f t="shared" si="0"/>
        <v>0</v>
      </c>
      <c r="G16" s="342">
        <v>0</v>
      </c>
      <c r="H16" s="592">
        <f t="shared" si="1"/>
        <v>0</v>
      </c>
      <c r="I16" s="593"/>
      <c r="J16" s="608"/>
    </row>
    <row r="17" spans="1:11" s="600" customFormat="1">
      <c r="A17" s="594"/>
      <c r="B17" s="602" t="s">
        <v>507</v>
      </c>
      <c r="C17" s="596"/>
      <c r="D17" s="597"/>
      <c r="E17" s="598"/>
      <c r="F17" s="591">
        <f t="shared" si="0"/>
        <v>0</v>
      </c>
      <c r="G17" s="598"/>
      <c r="H17" s="592">
        <f t="shared" si="1"/>
        <v>0</v>
      </c>
      <c r="I17" s="599"/>
      <c r="J17" s="608"/>
    </row>
    <row r="18" spans="1:11" s="600" customFormat="1" ht="25.5">
      <c r="A18" s="485">
        <v>5</v>
      </c>
      <c r="B18" s="603" t="s">
        <v>524</v>
      </c>
      <c r="C18" s="340">
        <v>4</v>
      </c>
      <c r="D18" s="587" t="s">
        <v>504</v>
      </c>
      <c r="E18" s="341">
        <v>0</v>
      </c>
      <c r="F18" s="591">
        <f t="shared" si="0"/>
        <v>0</v>
      </c>
      <c r="G18" s="342">
        <v>0</v>
      </c>
      <c r="H18" s="592">
        <f t="shared" si="1"/>
        <v>0</v>
      </c>
      <c r="I18" s="593"/>
      <c r="J18" s="608"/>
    </row>
    <row r="19" spans="1:11" s="600" customFormat="1">
      <c r="A19" s="594"/>
      <c r="B19" s="602" t="s">
        <v>505</v>
      </c>
      <c r="C19" s="596"/>
      <c r="D19" s="597"/>
      <c r="E19" s="598"/>
      <c r="F19" s="591">
        <f t="shared" si="0"/>
        <v>0</v>
      </c>
      <c r="G19" s="598"/>
      <c r="H19" s="592">
        <f t="shared" si="1"/>
        <v>0</v>
      </c>
      <c r="I19" s="599"/>
      <c r="J19" s="608"/>
    </row>
    <row r="20" spans="1:11" s="608" customFormat="1">
      <c r="A20" s="485"/>
      <c r="B20" s="585" t="s">
        <v>525</v>
      </c>
      <c r="C20" s="586"/>
      <c r="D20" s="587"/>
      <c r="E20" s="341">
        <v>0</v>
      </c>
      <c r="F20" s="591">
        <f t="shared" si="0"/>
        <v>0</v>
      </c>
      <c r="G20" s="341">
        <v>0</v>
      </c>
      <c r="H20" s="592">
        <f t="shared" si="1"/>
        <v>0</v>
      </c>
      <c r="I20" s="593"/>
      <c r="K20" s="600"/>
    </row>
    <row r="21" spans="1:11" s="608" customFormat="1">
      <c r="A21" s="485">
        <v>6</v>
      </c>
      <c r="B21" s="609" t="s">
        <v>613</v>
      </c>
      <c r="C21" s="355">
        <v>300</v>
      </c>
      <c r="D21" s="605" t="s">
        <v>132</v>
      </c>
      <c r="E21" s="610">
        <v>0</v>
      </c>
      <c r="F21" s="591">
        <f t="shared" si="0"/>
        <v>0</v>
      </c>
      <c r="G21" s="610">
        <v>0</v>
      </c>
      <c r="H21" s="592">
        <f t="shared" si="1"/>
        <v>0</v>
      </c>
      <c r="I21" s="593"/>
      <c r="K21" s="600"/>
    </row>
    <row r="22" spans="1:11" s="608" customFormat="1">
      <c r="A22" s="594"/>
      <c r="B22" s="611" t="s">
        <v>548</v>
      </c>
      <c r="C22" s="612"/>
      <c r="D22" s="607"/>
      <c r="E22" s="613"/>
      <c r="F22" s="591">
        <f t="shared" si="0"/>
        <v>0</v>
      </c>
      <c r="G22" s="613"/>
      <c r="H22" s="592">
        <f t="shared" si="1"/>
        <v>0</v>
      </c>
      <c r="I22" s="593"/>
      <c r="K22" s="600"/>
    </row>
    <row r="23" spans="1:11" s="608" customFormat="1" ht="25.5">
      <c r="A23" s="485">
        <v>7</v>
      </c>
      <c r="B23" s="609" t="s">
        <v>522</v>
      </c>
      <c r="C23" s="355">
        <v>1</v>
      </c>
      <c r="D23" s="605" t="s">
        <v>132</v>
      </c>
      <c r="E23" s="610">
        <v>0</v>
      </c>
      <c r="F23" s="591">
        <f t="shared" si="0"/>
        <v>0</v>
      </c>
      <c r="G23" s="610">
        <v>0</v>
      </c>
      <c r="H23" s="592">
        <f t="shared" si="1"/>
        <v>0</v>
      </c>
      <c r="I23" s="593"/>
      <c r="K23" s="600"/>
    </row>
    <row r="24" spans="1:11" s="608" customFormat="1">
      <c r="A24" s="594"/>
      <c r="B24" s="611" t="s">
        <v>507</v>
      </c>
      <c r="C24" s="612"/>
      <c r="D24" s="607"/>
      <c r="E24" s="613"/>
      <c r="F24" s="591">
        <f t="shared" si="0"/>
        <v>0</v>
      </c>
      <c r="G24" s="613"/>
      <c r="H24" s="592">
        <f t="shared" si="1"/>
        <v>0</v>
      </c>
      <c r="I24" s="593"/>
      <c r="K24" s="600"/>
    </row>
    <row r="25" spans="1:11" s="608" customFormat="1" ht="25.5">
      <c r="A25" s="485">
        <v>8</v>
      </c>
      <c r="B25" s="609" t="s">
        <v>531</v>
      </c>
      <c r="C25" s="355">
        <v>4</v>
      </c>
      <c r="D25" s="605" t="s">
        <v>292</v>
      </c>
      <c r="E25" s="614">
        <v>0</v>
      </c>
      <c r="F25" s="591">
        <f t="shared" si="0"/>
        <v>0</v>
      </c>
      <c r="G25" s="610">
        <v>0</v>
      </c>
      <c r="H25" s="592">
        <f t="shared" si="1"/>
        <v>0</v>
      </c>
      <c r="I25" s="593"/>
      <c r="K25" s="600"/>
    </row>
    <row r="26" spans="1:11" s="608" customFormat="1">
      <c r="A26" s="594"/>
      <c r="B26" s="611" t="s">
        <v>505</v>
      </c>
      <c r="C26" s="612"/>
      <c r="D26" s="607"/>
      <c r="E26" s="613"/>
      <c r="F26" s="591">
        <f t="shared" si="0"/>
        <v>0</v>
      </c>
      <c r="G26" s="613"/>
      <c r="H26" s="592">
        <f t="shared" si="1"/>
        <v>0</v>
      </c>
      <c r="I26" s="593"/>
      <c r="K26" s="600"/>
    </row>
    <row r="27" spans="1:11">
      <c r="A27" s="485"/>
      <c r="B27" s="585" t="s">
        <v>532</v>
      </c>
      <c r="C27" s="586"/>
      <c r="D27" s="356"/>
      <c r="E27" s="341">
        <v>0</v>
      </c>
      <c r="F27" s="591">
        <f t="shared" si="0"/>
        <v>0</v>
      </c>
      <c r="G27" s="341">
        <v>0</v>
      </c>
      <c r="H27" s="592">
        <f t="shared" si="1"/>
        <v>0</v>
      </c>
      <c r="I27" s="371"/>
      <c r="K27" s="491"/>
    </row>
    <row r="28" spans="1:11">
      <c r="A28" s="485">
        <v>9</v>
      </c>
      <c r="B28" s="615" t="s">
        <v>549</v>
      </c>
      <c r="C28" s="489">
        <v>1</v>
      </c>
      <c r="D28" s="356" t="s">
        <v>292</v>
      </c>
      <c r="E28" s="616"/>
      <c r="F28" s="591">
        <f t="shared" si="0"/>
        <v>0</v>
      </c>
      <c r="G28" s="367">
        <v>0</v>
      </c>
      <c r="H28" s="592">
        <f t="shared" si="1"/>
        <v>0</v>
      </c>
      <c r="I28" s="486"/>
      <c r="K28" s="491"/>
    </row>
    <row r="29" spans="1:11">
      <c r="A29" s="689">
        <v>10</v>
      </c>
      <c r="B29" s="615" t="s">
        <v>551</v>
      </c>
      <c r="C29" s="489">
        <v>1</v>
      </c>
      <c r="D29" s="356" t="s">
        <v>292</v>
      </c>
      <c r="E29" s="616"/>
      <c r="F29" s="591">
        <f t="shared" si="0"/>
        <v>0</v>
      </c>
      <c r="G29" s="367">
        <v>0</v>
      </c>
      <c r="H29" s="592">
        <f t="shared" si="1"/>
        <v>0</v>
      </c>
      <c r="I29" s="486"/>
      <c r="K29" s="491"/>
    </row>
    <row r="30" spans="1:11" s="372" customFormat="1">
      <c r="A30" s="485">
        <v>11</v>
      </c>
      <c r="B30" s="339" t="s">
        <v>535</v>
      </c>
      <c r="C30" s="369">
        <v>1</v>
      </c>
      <c r="D30" s="339" t="s">
        <v>292</v>
      </c>
      <c r="E30" s="370"/>
      <c r="F30" s="591">
        <f t="shared" si="0"/>
        <v>0</v>
      </c>
      <c r="G30" s="367">
        <v>0</v>
      </c>
      <c r="H30" s="592">
        <f t="shared" si="1"/>
        <v>0</v>
      </c>
      <c r="I30" s="486"/>
    </row>
    <row r="31" spans="1:11">
      <c r="A31" s="373"/>
      <c r="B31" s="617" t="s">
        <v>536</v>
      </c>
      <c r="C31" s="618"/>
      <c r="D31" s="619"/>
      <c r="E31" s="620"/>
      <c r="F31" s="621"/>
      <c r="G31" s="620"/>
      <c r="H31" s="622"/>
    </row>
    <row r="32" spans="1:11" ht="13.5" thickBot="1">
      <c r="A32" s="381"/>
      <c r="B32" s="624"/>
      <c r="C32" s="625"/>
      <c r="D32" s="626"/>
      <c r="E32" s="627"/>
      <c r="F32" s="628"/>
      <c r="G32" s="627"/>
      <c r="H32" s="629"/>
    </row>
    <row r="33" spans="1:9">
      <c r="A33" s="630"/>
      <c r="B33" s="631" t="s">
        <v>483</v>
      </c>
      <c r="C33" s="632"/>
      <c r="D33" s="633"/>
      <c r="E33" s="634"/>
      <c r="F33" s="635">
        <f>SUM(F9:F30)</f>
        <v>0</v>
      </c>
      <c r="G33" s="636"/>
      <c r="H33" s="637"/>
      <c r="I33" s="638"/>
    </row>
    <row r="34" spans="1:9">
      <c r="A34" s="639"/>
      <c r="B34" s="640" t="s">
        <v>484</v>
      </c>
      <c r="C34" s="641"/>
      <c r="D34" s="642"/>
      <c r="E34" s="643"/>
      <c r="F34" s="644"/>
      <c r="G34" s="645"/>
      <c r="H34" s="646">
        <f>SUM(H8:H30)</f>
        <v>0</v>
      </c>
      <c r="I34" s="647"/>
    </row>
    <row r="35" spans="1:9" ht="13.5" thickBot="1">
      <c r="A35" s="648"/>
      <c r="B35" s="649"/>
      <c r="C35" s="624"/>
      <c r="D35" s="649"/>
      <c r="E35" s="650"/>
      <c r="F35" s="638"/>
      <c r="G35" s="651"/>
      <c r="H35" s="652"/>
      <c r="I35" s="647"/>
    </row>
    <row r="36" spans="1:9" ht="13.5" thickBot="1">
      <c r="A36" s="653"/>
      <c r="B36" s="654" t="s">
        <v>537</v>
      </c>
      <c r="C36" s="655"/>
      <c r="D36" s="656"/>
      <c r="E36" s="657"/>
      <c r="F36" s="658"/>
      <c r="G36" s="657"/>
      <c r="H36" s="659">
        <f>SUM(H34,F33)</f>
        <v>0</v>
      </c>
      <c r="I36" s="660"/>
    </row>
  </sheetData>
  <sheetProtection password="C73F" sheet="1"/>
  <mergeCells count="2">
    <mergeCell ref="A1:H1"/>
    <mergeCell ref="A2:H2"/>
  </mergeCells>
  <conditionalFormatting sqref="E9:I36">
    <cfRule type="cellIs" dxfId="5" priority="1" stopIfTrue="1" operator="equal">
      <formula>0</formula>
    </cfRule>
  </conditionalFormatting>
  <conditionalFormatting sqref="G30">
    <cfRule type="cellIs" dxfId="4" priority="5" stopIfTrue="1" operator="equal">
      <formula>0</formula>
    </cfRule>
  </conditionalFormatting>
  <printOptions horizontalCentered="1"/>
  <pageMargins left="0.19685039370078741" right="0.19685039370078741" top="1.7716535433070868" bottom="0.98425196850393704" header="1.3779527559055118" footer="0"/>
  <pageSetup paperSize="9" scale="70" fitToHeight="0" orientation="portrait" horizontalDpi="300" verticalDpi="300" r:id="rId1"/>
  <headerFooter alignWithMargins="0">
    <oddHeader>&amp;CJednotný čas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968463-44B1-4C45-AAC0-D8669BE1F52A}">
  <sheetPr>
    <tabColor rgb="FF00B0F0"/>
    <pageSetUpPr fitToPage="1"/>
  </sheetPr>
  <dimension ref="A1:I28"/>
  <sheetViews>
    <sheetView workbookViewId="0">
      <selection sqref="A1:H1"/>
    </sheetView>
  </sheetViews>
  <sheetFormatPr defaultRowHeight="12.75"/>
  <cols>
    <col min="1" max="1" width="5.7109375" customWidth="1"/>
    <col min="2" max="2" width="60.7109375" customWidth="1"/>
    <col min="3" max="3" width="7.7109375" customWidth="1"/>
    <col min="4" max="4" width="8.7109375" customWidth="1"/>
    <col min="5" max="5" width="13.7109375" customWidth="1"/>
    <col min="6" max="6" width="15.7109375" customWidth="1"/>
    <col min="7" max="7" width="13.7109375" customWidth="1"/>
    <col min="8" max="8" width="15.7109375" customWidth="1"/>
    <col min="9" max="9" width="2.7109375" customWidth="1"/>
    <col min="257" max="257" width="5.7109375" customWidth="1"/>
    <col min="258" max="258" width="60.7109375" customWidth="1"/>
    <col min="259" max="259" width="7.7109375" customWidth="1"/>
    <col min="260" max="260" width="8.7109375" customWidth="1"/>
    <col min="261" max="261" width="13.7109375" customWidth="1"/>
    <col min="262" max="262" width="15.7109375" customWidth="1"/>
    <col min="263" max="263" width="13.7109375" customWidth="1"/>
    <col min="264" max="264" width="15.7109375" customWidth="1"/>
    <col min="265" max="265" width="2.7109375" customWidth="1"/>
    <col min="513" max="513" width="5.7109375" customWidth="1"/>
    <col min="514" max="514" width="60.7109375" customWidth="1"/>
    <col min="515" max="515" width="7.7109375" customWidth="1"/>
    <col min="516" max="516" width="8.7109375" customWidth="1"/>
    <col min="517" max="517" width="13.7109375" customWidth="1"/>
    <col min="518" max="518" width="15.7109375" customWidth="1"/>
    <col min="519" max="519" width="13.7109375" customWidth="1"/>
    <col min="520" max="520" width="15.7109375" customWidth="1"/>
    <col min="521" max="521" width="2.7109375" customWidth="1"/>
    <col min="769" max="769" width="5.7109375" customWidth="1"/>
    <col min="770" max="770" width="60.7109375" customWidth="1"/>
    <col min="771" max="771" width="7.7109375" customWidth="1"/>
    <col min="772" max="772" width="8.7109375" customWidth="1"/>
    <col min="773" max="773" width="13.7109375" customWidth="1"/>
    <col min="774" max="774" width="15.7109375" customWidth="1"/>
    <col min="775" max="775" width="13.7109375" customWidth="1"/>
    <col min="776" max="776" width="15.7109375" customWidth="1"/>
    <col min="777" max="777" width="2.7109375" customWidth="1"/>
    <col min="1025" max="1025" width="5.7109375" customWidth="1"/>
    <col min="1026" max="1026" width="60.7109375" customWidth="1"/>
    <col min="1027" max="1027" width="7.7109375" customWidth="1"/>
    <col min="1028" max="1028" width="8.7109375" customWidth="1"/>
    <col min="1029" max="1029" width="13.7109375" customWidth="1"/>
    <col min="1030" max="1030" width="15.7109375" customWidth="1"/>
    <col min="1031" max="1031" width="13.7109375" customWidth="1"/>
    <col min="1032" max="1032" width="15.7109375" customWidth="1"/>
    <col min="1033" max="1033" width="2.7109375" customWidth="1"/>
    <col min="1281" max="1281" width="5.7109375" customWidth="1"/>
    <col min="1282" max="1282" width="60.7109375" customWidth="1"/>
    <col min="1283" max="1283" width="7.7109375" customWidth="1"/>
    <col min="1284" max="1284" width="8.7109375" customWidth="1"/>
    <col min="1285" max="1285" width="13.7109375" customWidth="1"/>
    <col min="1286" max="1286" width="15.7109375" customWidth="1"/>
    <col min="1287" max="1287" width="13.7109375" customWidth="1"/>
    <col min="1288" max="1288" width="15.7109375" customWidth="1"/>
    <col min="1289" max="1289" width="2.7109375" customWidth="1"/>
    <col min="1537" max="1537" width="5.7109375" customWidth="1"/>
    <col min="1538" max="1538" width="60.7109375" customWidth="1"/>
    <col min="1539" max="1539" width="7.7109375" customWidth="1"/>
    <col min="1540" max="1540" width="8.7109375" customWidth="1"/>
    <col min="1541" max="1541" width="13.7109375" customWidth="1"/>
    <col min="1542" max="1542" width="15.7109375" customWidth="1"/>
    <col min="1543" max="1543" width="13.7109375" customWidth="1"/>
    <col min="1544" max="1544" width="15.7109375" customWidth="1"/>
    <col min="1545" max="1545" width="2.7109375" customWidth="1"/>
    <col min="1793" max="1793" width="5.7109375" customWidth="1"/>
    <col min="1794" max="1794" width="60.7109375" customWidth="1"/>
    <col min="1795" max="1795" width="7.7109375" customWidth="1"/>
    <col min="1796" max="1796" width="8.7109375" customWidth="1"/>
    <col min="1797" max="1797" width="13.7109375" customWidth="1"/>
    <col min="1798" max="1798" width="15.7109375" customWidth="1"/>
    <col min="1799" max="1799" width="13.7109375" customWidth="1"/>
    <col min="1800" max="1800" width="15.7109375" customWidth="1"/>
    <col min="1801" max="1801" width="2.7109375" customWidth="1"/>
    <col min="2049" max="2049" width="5.7109375" customWidth="1"/>
    <col min="2050" max="2050" width="60.7109375" customWidth="1"/>
    <col min="2051" max="2051" width="7.7109375" customWidth="1"/>
    <col min="2052" max="2052" width="8.7109375" customWidth="1"/>
    <col min="2053" max="2053" width="13.7109375" customWidth="1"/>
    <col min="2054" max="2054" width="15.7109375" customWidth="1"/>
    <col min="2055" max="2055" width="13.7109375" customWidth="1"/>
    <col min="2056" max="2056" width="15.7109375" customWidth="1"/>
    <col min="2057" max="2057" width="2.7109375" customWidth="1"/>
    <col min="2305" max="2305" width="5.7109375" customWidth="1"/>
    <col min="2306" max="2306" width="60.7109375" customWidth="1"/>
    <col min="2307" max="2307" width="7.7109375" customWidth="1"/>
    <col min="2308" max="2308" width="8.7109375" customWidth="1"/>
    <col min="2309" max="2309" width="13.7109375" customWidth="1"/>
    <col min="2310" max="2310" width="15.7109375" customWidth="1"/>
    <col min="2311" max="2311" width="13.7109375" customWidth="1"/>
    <col min="2312" max="2312" width="15.7109375" customWidth="1"/>
    <col min="2313" max="2313" width="2.7109375" customWidth="1"/>
    <col min="2561" max="2561" width="5.7109375" customWidth="1"/>
    <col min="2562" max="2562" width="60.7109375" customWidth="1"/>
    <col min="2563" max="2563" width="7.7109375" customWidth="1"/>
    <col min="2564" max="2564" width="8.7109375" customWidth="1"/>
    <col min="2565" max="2565" width="13.7109375" customWidth="1"/>
    <col min="2566" max="2566" width="15.7109375" customWidth="1"/>
    <col min="2567" max="2567" width="13.7109375" customWidth="1"/>
    <col min="2568" max="2568" width="15.7109375" customWidth="1"/>
    <col min="2569" max="2569" width="2.7109375" customWidth="1"/>
    <col min="2817" max="2817" width="5.7109375" customWidth="1"/>
    <col min="2818" max="2818" width="60.7109375" customWidth="1"/>
    <col min="2819" max="2819" width="7.7109375" customWidth="1"/>
    <col min="2820" max="2820" width="8.7109375" customWidth="1"/>
    <col min="2821" max="2821" width="13.7109375" customWidth="1"/>
    <col min="2822" max="2822" width="15.7109375" customWidth="1"/>
    <col min="2823" max="2823" width="13.7109375" customWidth="1"/>
    <col min="2824" max="2824" width="15.7109375" customWidth="1"/>
    <col min="2825" max="2825" width="2.7109375" customWidth="1"/>
    <col min="3073" max="3073" width="5.7109375" customWidth="1"/>
    <col min="3074" max="3074" width="60.7109375" customWidth="1"/>
    <col min="3075" max="3075" width="7.7109375" customWidth="1"/>
    <col min="3076" max="3076" width="8.7109375" customWidth="1"/>
    <col min="3077" max="3077" width="13.7109375" customWidth="1"/>
    <col min="3078" max="3078" width="15.7109375" customWidth="1"/>
    <col min="3079" max="3079" width="13.7109375" customWidth="1"/>
    <col min="3080" max="3080" width="15.7109375" customWidth="1"/>
    <col min="3081" max="3081" width="2.7109375" customWidth="1"/>
    <col min="3329" max="3329" width="5.7109375" customWidth="1"/>
    <col min="3330" max="3330" width="60.7109375" customWidth="1"/>
    <col min="3331" max="3331" width="7.7109375" customWidth="1"/>
    <col min="3332" max="3332" width="8.7109375" customWidth="1"/>
    <col min="3333" max="3333" width="13.7109375" customWidth="1"/>
    <col min="3334" max="3334" width="15.7109375" customWidth="1"/>
    <col min="3335" max="3335" width="13.7109375" customWidth="1"/>
    <col min="3336" max="3336" width="15.7109375" customWidth="1"/>
    <col min="3337" max="3337" width="2.7109375" customWidth="1"/>
    <col min="3585" max="3585" width="5.7109375" customWidth="1"/>
    <col min="3586" max="3586" width="60.7109375" customWidth="1"/>
    <col min="3587" max="3587" width="7.7109375" customWidth="1"/>
    <col min="3588" max="3588" width="8.7109375" customWidth="1"/>
    <col min="3589" max="3589" width="13.7109375" customWidth="1"/>
    <col min="3590" max="3590" width="15.7109375" customWidth="1"/>
    <col min="3591" max="3591" width="13.7109375" customWidth="1"/>
    <col min="3592" max="3592" width="15.7109375" customWidth="1"/>
    <col min="3593" max="3593" width="2.7109375" customWidth="1"/>
    <col min="3841" max="3841" width="5.7109375" customWidth="1"/>
    <col min="3842" max="3842" width="60.7109375" customWidth="1"/>
    <col min="3843" max="3843" width="7.7109375" customWidth="1"/>
    <col min="3844" max="3844" width="8.7109375" customWidth="1"/>
    <col min="3845" max="3845" width="13.7109375" customWidth="1"/>
    <col min="3846" max="3846" width="15.7109375" customWidth="1"/>
    <col min="3847" max="3847" width="13.7109375" customWidth="1"/>
    <col min="3848" max="3848" width="15.7109375" customWidth="1"/>
    <col min="3849" max="3849" width="2.7109375" customWidth="1"/>
    <col min="4097" max="4097" width="5.7109375" customWidth="1"/>
    <col min="4098" max="4098" width="60.7109375" customWidth="1"/>
    <col min="4099" max="4099" width="7.7109375" customWidth="1"/>
    <col min="4100" max="4100" width="8.7109375" customWidth="1"/>
    <col min="4101" max="4101" width="13.7109375" customWidth="1"/>
    <col min="4102" max="4102" width="15.7109375" customWidth="1"/>
    <col min="4103" max="4103" width="13.7109375" customWidth="1"/>
    <col min="4104" max="4104" width="15.7109375" customWidth="1"/>
    <col min="4105" max="4105" width="2.7109375" customWidth="1"/>
    <col min="4353" max="4353" width="5.7109375" customWidth="1"/>
    <col min="4354" max="4354" width="60.7109375" customWidth="1"/>
    <col min="4355" max="4355" width="7.7109375" customWidth="1"/>
    <col min="4356" max="4356" width="8.7109375" customWidth="1"/>
    <col min="4357" max="4357" width="13.7109375" customWidth="1"/>
    <col min="4358" max="4358" width="15.7109375" customWidth="1"/>
    <col min="4359" max="4359" width="13.7109375" customWidth="1"/>
    <col min="4360" max="4360" width="15.7109375" customWidth="1"/>
    <col min="4361" max="4361" width="2.7109375" customWidth="1"/>
    <col min="4609" max="4609" width="5.7109375" customWidth="1"/>
    <col min="4610" max="4610" width="60.7109375" customWidth="1"/>
    <col min="4611" max="4611" width="7.7109375" customWidth="1"/>
    <col min="4612" max="4612" width="8.7109375" customWidth="1"/>
    <col min="4613" max="4613" width="13.7109375" customWidth="1"/>
    <col min="4614" max="4614" width="15.7109375" customWidth="1"/>
    <col min="4615" max="4615" width="13.7109375" customWidth="1"/>
    <col min="4616" max="4616" width="15.7109375" customWidth="1"/>
    <col min="4617" max="4617" width="2.7109375" customWidth="1"/>
    <col min="4865" max="4865" width="5.7109375" customWidth="1"/>
    <col min="4866" max="4866" width="60.7109375" customWidth="1"/>
    <col min="4867" max="4867" width="7.7109375" customWidth="1"/>
    <col min="4868" max="4868" width="8.7109375" customWidth="1"/>
    <col min="4869" max="4869" width="13.7109375" customWidth="1"/>
    <col min="4870" max="4870" width="15.7109375" customWidth="1"/>
    <col min="4871" max="4871" width="13.7109375" customWidth="1"/>
    <col min="4872" max="4872" width="15.7109375" customWidth="1"/>
    <col min="4873" max="4873" width="2.7109375" customWidth="1"/>
    <col min="5121" max="5121" width="5.7109375" customWidth="1"/>
    <col min="5122" max="5122" width="60.7109375" customWidth="1"/>
    <col min="5123" max="5123" width="7.7109375" customWidth="1"/>
    <col min="5124" max="5124" width="8.7109375" customWidth="1"/>
    <col min="5125" max="5125" width="13.7109375" customWidth="1"/>
    <col min="5126" max="5126" width="15.7109375" customWidth="1"/>
    <col min="5127" max="5127" width="13.7109375" customWidth="1"/>
    <col min="5128" max="5128" width="15.7109375" customWidth="1"/>
    <col min="5129" max="5129" width="2.7109375" customWidth="1"/>
    <col min="5377" max="5377" width="5.7109375" customWidth="1"/>
    <col min="5378" max="5378" width="60.7109375" customWidth="1"/>
    <col min="5379" max="5379" width="7.7109375" customWidth="1"/>
    <col min="5380" max="5380" width="8.7109375" customWidth="1"/>
    <col min="5381" max="5381" width="13.7109375" customWidth="1"/>
    <col min="5382" max="5382" width="15.7109375" customWidth="1"/>
    <col min="5383" max="5383" width="13.7109375" customWidth="1"/>
    <col min="5384" max="5384" width="15.7109375" customWidth="1"/>
    <col min="5385" max="5385" width="2.7109375" customWidth="1"/>
    <col min="5633" max="5633" width="5.7109375" customWidth="1"/>
    <col min="5634" max="5634" width="60.7109375" customWidth="1"/>
    <col min="5635" max="5635" width="7.7109375" customWidth="1"/>
    <col min="5636" max="5636" width="8.7109375" customWidth="1"/>
    <col min="5637" max="5637" width="13.7109375" customWidth="1"/>
    <col min="5638" max="5638" width="15.7109375" customWidth="1"/>
    <col min="5639" max="5639" width="13.7109375" customWidth="1"/>
    <col min="5640" max="5640" width="15.7109375" customWidth="1"/>
    <col min="5641" max="5641" width="2.7109375" customWidth="1"/>
    <col min="5889" max="5889" width="5.7109375" customWidth="1"/>
    <col min="5890" max="5890" width="60.7109375" customWidth="1"/>
    <col min="5891" max="5891" width="7.7109375" customWidth="1"/>
    <col min="5892" max="5892" width="8.7109375" customWidth="1"/>
    <col min="5893" max="5893" width="13.7109375" customWidth="1"/>
    <col min="5894" max="5894" width="15.7109375" customWidth="1"/>
    <col min="5895" max="5895" width="13.7109375" customWidth="1"/>
    <col min="5896" max="5896" width="15.7109375" customWidth="1"/>
    <col min="5897" max="5897" width="2.7109375" customWidth="1"/>
    <col min="6145" max="6145" width="5.7109375" customWidth="1"/>
    <col min="6146" max="6146" width="60.7109375" customWidth="1"/>
    <col min="6147" max="6147" width="7.7109375" customWidth="1"/>
    <col min="6148" max="6148" width="8.7109375" customWidth="1"/>
    <col min="6149" max="6149" width="13.7109375" customWidth="1"/>
    <col min="6150" max="6150" width="15.7109375" customWidth="1"/>
    <col min="6151" max="6151" width="13.7109375" customWidth="1"/>
    <col min="6152" max="6152" width="15.7109375" customWidth="1"/>
    <col min="6153" max="6153" width="2.7109375" customWidth="1"/>
    <col min="6401" max="6401" width="5.7109375" customWidth="1"/>
    <col min="6402" max="6402" width="60.7109375" customWidth="1"/>
    <col min="6403" max="6403" width="7.7109375" customWidth="1"/>
    <col min="6404" max="6404" width="8.7109375" customWidth="1"/>
    <col min="6405" max="6405" width="13.7109375" customWidth="1"/>
    <col min="6406" max="6406" width="15.7109375" customWidth="1"/>
    <col min="6407" max="6407" width="13.7109375" customWidth="1"/>
    <col min="6408" max="6408" width="15.7109375" customWidth="1"/>
    <col min="6409" max="6409" width="2.7109375" customWidth="1"/>
    <col min="6657" max="6657" width="5.7109375" customWidth="1"/>
    <col min="6658" max="6658" width="60.7109375" customWidth="1"/>
    <col min="6659" max="6659" width="7.7109375" customWidth="1"/>
    <col min="6660" max="6660" width="8.7109375" customWidth="1"/>
    <col min="6661" max="6661" width="13.7109375" customWidth="1"/>
    <col min="6662" max="6662" width="15.7109375" customWidth="1"/>
    <col min="6663" max="6663" width="13.7109375" customWidth="1"/>
    <col min="6664" max="6664" width="15.7109375" customWidth="1"/>
    <col min="6665" max="6665" width="2.7109375" customWidth="1"/>
    <col min="6913" max="6913" width="5.7109375" customWidth="1"/>
    <col min="6914" max="6914" width="60.7109375" customWidth="1"/>
    <col min="6915" max="6915" width="7.7109375" customWidth="1"/>
    <col min="6916" max="6916" width="8.7109375" customWidth="1"/>
    <col min="6917" max="6917" width="13.7109375" customWidth="1"/>
    <col min="6918" max="6918" width="15.7109375" customWidth="1"/>
    <col min="6919" max="6919" width="13.7109375" customWidth="1"/>
    <col min="6920" max="6920" width="15.7109375" customWidth="1"/>
    <col min="6921" max="6921" width="2.7109375" customWidth="1"/>
    <col min="7169" max="7169" width="5.7109375" customWidth="1"/>
    <col min="7170" max="7170" width="60.7109375" customWidth="1"/>
    <col min="7171" max="7171" width="7.7109375" customWidth="1"/>
    <col min="7172" max="7172" width="8.7109375" customWidth="1"/>
    <col min="7173" max="7173" width="13.7109375" customWidth="1"/>
    <col min="7174" max="7174" width="15.7109375" customWidth="1"/>
    <col min="7175" max="7175" width="13.7109375" customWidth="1"/>
    <col min="7176" max="7176" width="15.7109375" customWidth="1"/>
    <col min="7177" max="7177" width="2.7109375" customWidth="1"/>
    <col min="7425" max="7425" width="5.7109375" customWidth="1"/>
    <col min="7426" max="7426" width="60.7109375" customWidth="1"/>
    <col min="7427" max="7427" width="7.7109375" customWidth="1"/>
    <col min="7428" max="7428" width="8.7109375" customWidth="1"/>
    <col min="7429" max="7429" width="13.7109375" customWidth="1"/>
    <col min="7430" max="7430" width="15.7109375" customWidth="1"/>
    <col min="7431" max="7431" width="13.7109375" customWidth="1"/>
    <col min="7432" max="7432" width="15.7109375" customWidth="1"/>
    <col min="7433" max="7433" width="2.7109375" customWidth="1"/>
    <col min="7681" max="7681" width="5.7109375" customWidth="1"/>
    <col min="7682" max="7682" width="60.7109375" customWidth="1"/>
    <col min="7683" max="7683" width="7.7109375" customWidth="1"/>
    <col min="7684" max="7684" width="8.7109375" customWidth="1"/>
    <col min="7685" max="7685" width="13.7109375" customWidth="1"/>
    <col min="7686" max="7686" width="15.7109375" customWidth="1"/>
    <col min="7687" max="7687" width="13.7109375" customWidth="1"/>
    <col min="7688" max="7688" width="15.7109375" customWidth="1"/>
    <col min="7689" max="7689" width="2.7109375" customWidth="1"/>
    <col min="7937" max="7937" width="5.7109375" customWidth="1"/>
    <col min="7938" max="7938" width="60.7109375" customWidth="1"/>
    <col min="7939" max="7939" width="7.7109375" customWidth="1"/>
    <col min="7940" max="7940" width="8.7109375" customWidth="1"/>
    <col min="7941" max="7941" width="13.7109375" customWidth="1"/>
    <col min="7942" max="7942" width="15.7109375" customWidth="1"/>
    <col min="7943" max="7943" width="13.7109375" customWidth="1"/>
    <col min="7944" max="7944" width="15.7109375" customWidth="1"/>
    <col min="7945" max="7945" width="2.7109375" customWidth="1"/>
    <col min="8193" max="8193" width="5.7109375" customWidth="1"/>
    <col min="8194" max="8194" width="60.7109375" customWidth="1"/>
    <col min="8195" max="8195" width="7.7109375" customWidth="1"/>
    <col min="8196" max="8196" width="8.7109375" customWidth="1"/>
    <col min="8197" max="8197" width="13.7109375" customWidth="1"/>
    <col min="8198" max="8198" width="15.7109375" customWidth="1"/>
    <col min="8199" max="8199" width="13.7109375" customWidth="1"/>
    <col min="8200" max="8200" width="15.7109375" customWidth="1"/>
    <col min="8201" max="8201" width="2.7109375" customWidth="1"/>
    <col min="8449" max="8449" width="5.7109375" customWidth="1"/>
    <col min="8450" max="8450" width="60.7109375" customWidth="1"/>
    <col min="8451" max="8451" width="7.7109375" customWidth="1"/>
    <col min="8452" max="8452" width="8.7109375" customWidth="1"/>
    <col min="8453" max="8453" width="13.7109375" customWidth="1"/>
    <col min="8454" max="8454" width="15.7109375" customWidth="1"/>
    <col min="8455" max="8455" width="13.7109375" customWidth="1"/>
    <col min="8456" max="8456" width="15.7109375" customWidth="1"/>
    <col min="8457" max="8457" width="2.7109375" customWidth="1"/>
    <col min="8705" max="8705" width="5.7109375" customWidth="1"/>
    <col min="8706" max="8706" width="60.7109375" customWidth="1"/>
    <col min="8707" max="8707" width="7.7109375" customWidth="1"/>
    <col min="8708" max="8708" width="8.7109375" customWidth="1"/>
    <col min="8709" max="8709" width="13.7109375" customWidth="1"/>
    <col min="8710" max="8710" width="15.7109375" customWidth="1"/>
    <col min="8711" max="8711" width="13.7109375" customWidth="1"/>
    <col min="8712" max="8712" width="15.7109375" customWidth="1"/>
    <col min="8713" max="8713" width="2.7109375" customWidth="1"/>
    <col min="8961" max="8961" width="5.7109375" customWidth="1"/>
    <col min="8962" max="8962" width="60.7109375" customWidth="1"/>
    <col min="8963" max="8963" width="7.7109375" customWidth="1"/>
    <col min="8964" max="8964" width="8.7109375" customWidth="1"/>
    <col min="8965" max="8965" width="13.7109375" customWidth="1"/>
    <col min="8966" max="8966" width="15.7109375" customWidth="1"/>
    <col min="8967" max="8967" width="13.7109375" customWidth="1"/>
    <col min="8968" max="8968" width="15.7109375" customWidth="1"/>
    <col min="8969" max="8969" width="2.7109375" customWidth="1"/>
    <col min="9217" max="9217" width="5.7109375" customWidth="1"/>
    <col min="9218" max="9218" width="60.7109375" customWidth="1"/>
    <col min="9219" max="9219" width="7.7109375" customWidth="1"/>
    <col min="9220" max="9220" width="8.7109375" customWidth="1"/>
    <col min="9221" max="9221" width="13.7109375" customWidth="1"/>
    <col min="9222" max="9222" width="15.7109375" customWidth="1"/>
    <col min="9223" max="9223" width="13.7109375" customWidth="1"/>
    <col min="9224" max="9224" width="15.7109375" customWidth="1"/>
    <col min="9225" max="9225" width="2.7109375" customWidth="1"/>
    <col min="9473" max="9473" width="5.7109375" customWidth="1"/>
    <col min="9474" max="9474" width="60.7109375" customWidth="1"/>
    <col min="9475" max="9475" width="7.7109375" customWidth="1"/>
    <col min="9476" max="9476" width="8.7109375" customWidth="1"/>
    <col min="9477" max="9477" width="13.7109375" customWidth="1"/>
    <col min="9478" max="9478" width="15.7109375" customWidth="1"/>
    <col min="9479" max="9479" width="13.7109375" customWidth="1"/>
    <col min="9480" max="9480" width="15.7109375" customWidth="1"/>
    <col min="9481" max="9481" width="2.7109375" customWidth="1"/>
    <col min="9729" max="9729" width="5.7109375" customWidth="1"/>
    <col min="9730" max="9730" width="60.7109375" customWidth="1"/>
    <col min="9731" max="9731" width="7.7109375" customWidth="1"/>
    <col min="9732" max="9732" width="8.7109375" customWidth="1"/>
    <col min="9733" max="9733" width="13.7109375" customWidth="1"/>
    <col min="9734" max="9734" width="15.7109375" customWidth="1"/>
    <col min="9735" max="9735" width="13.7109375" customWidth="1"/>
    <col min="9736" max="9736" width="15.7109375" customWidth="1"/>
    <col min="9737" max="9737" width="2.7109375" customWidth="1"/>
    <col min="9985" max="9985" width="5.7109375" customWidth="1"/>
    <col min="9986" max="9986" width="60.7109375" customWidth="1"/>
    <col min="9987" max="9987" width="7.7109375" customWidth="1"/>
    <col min="9988" max="9988" width="8.7109375" customWidth="1"/>
    <col min="9989" max="9989" width="13.7109375" customWidth="1"/>
    <col min="9990" max="9990" width="15.7109375" customWidth="1"/>
    <col min="9991" max="9991" width="13.7109375" customWidth="1"/>
    <col min="9992" max="9992" width="15.7109375" customWidth="1"/>
    <col min="9993" max="9993" width="2.7109375" customWidth="1"/>
    <col min="10241" max="10241" width="5.7109375" customWidth="1"/>
    <col min="10242" max="10242" width="60.7109375" customWidth="1"/>
    <col min="10243" max="10243" width="7.7109375" customWidth="1"/>
    <col min="10244" max="10244" width="8.7109375" customWidth="1"/>
    <col min="10245" max="10245" width="13.7109375" customWidth="1"/>
    <col min="10246" max="10246" width="15.7109375" customWidth="1"/>
    <col min="10247" max="10247" width="13.7109375" customWidth="1"/>
    <col min="10248" max="10248" width="15.7109375" customWidth="1"/>
    <col min="10249" max="10249" width="2.7109375" customWidth="1"/>
    <col min="10497" max="10497" width="5.7109375" customWidth="1"/>
    <col min="10498" max="10498" width="60.7109375" customWidth="1"/>
    <col min="10499" max="10499" width="7.7109375" customWidth="1"/>
    <col min="10500" max="10500" width="8.7109375" customWidth="1"/>
    <col min="10501" max="10501" width="13.7109375" customWidth="1"/>
    <col min="10502" max="10502" width="15.7109375" customWidth="1"/>
    <col min="10503" max="10503" width="13.7109375" customWidth="1"/>
    <col min="10504" max="10504" width="15.7109375" customWidth="1"/>
    <col min="10505" max="10505" width="2.7109375" customWidth="1"/>
    <col min="10753" max="10753" width="5.7109375" customWidth="1"/>
    <col min="10754" max="10754" width="60.7109375" customWidth="1"/>
    <col min="10755" max="10755" width="7.7109375" customWidth="1"/>
    <col min="10756" max="10756" width="8.7109375" customWidth="1"/>
    <col min="10757" max="10757" width="13.7109375" customWidth="1"/>
    <col min="10758" max="10758" width="15.7109375" customWidth="1"/>
    <col min="10759" max="10759" width="13.7109375" customWidth="1"/>
    <col min="10760" max="10760" width="15.7109375" customWidth="1"/>
    <col min="10761" max="10761" width="2.7109375" customWidth="1"/>
    <col min="11009" max="11009" width="5.7109375" customWidth="1"/>
    <col min="11010" max="11010" width="60.7109375" customWidth="1"/>
    <col min="11011" max="11011" width="7.7109375" customWidth="1"/>
    <col min="11012" max="11012" width="8.7109375" customWidth="1"/>
    <col min="11013" max="11013" width="13.7109375" customWidth="1"/>
    <col min="11014" max="11014" width="15.7109375" customWidth="1"/>
    <col min="11015" max="11015" width="13.7109375" customWidth="1"/>
    <col min="11016" max="11016" width="15.7109375" customWidth="1"/>
    <col min="11017" max="11017" width="2.7109375" customWidth="1"/>
    <col min="11265" max="11265" width="5.7109375" customWidth="1"/>
    <col min="11266" max="11266" width="60.7109375" customWidth="1"/>
    <col min="11267" max="11267" width="7.7109375" customWidth="1"/>
    <col min="11268" max="11268" width="8.7109375" customWidth="1"/>
    <col min="11269" max="11269" width="13.7109375" customWidth="1"/>
    <col min="11270" max="11270" width="15.7109375" customWidth="1"/>
    <col min="11271" max="11271" width="13.7109375" customWidth="1"/>
    <col min="11272" max="11272" width="15.7109375" customWidth="1"/>
    <col min="11273" max="11273" width="2.7109375" customWidth="1"/>
    <col min="11521" max="11521" width="5.7109375" customWidth="1"/>
    <col min="11522" max="11522" width="60.7109375" customWidth="1"/>
    <col min="11523" max="11523" width="7.7109375" customWidth="1"/>
    <col min="11524" max="11524" width="8.7109375" customWidth="1"/>
    <col min="11525" max="11525" width="13.7109375" customWidth="1"/>
    <col min="11526" max="11526" width="15.7109375" customWidth="1"/>
    <col min="11527" max="11527" width="13.7109375" customWidth="1"/>
    <col min="11528" max="11528" width="15.7109375" customWidth="1"/>
    <col min="11529" max="11529" width="2.7109375" customWidth="1"/>
    <col min="11777" max="11777" width="5.7109375" customWidth="1"/>
    <col min="11778" max="11778" width="60.7109375" customWidth="1"/>
    <col min="11779" max="11779" width="7.7109375" customWidth="1"/>
    <col min="11780" max="11780" width="8.7109375" customWidth="1"/>
    <col min="11781" max="11781" width="13.7109375" customWidth="1"/>
    <col min="11782" max="11782" width="15.7109375" customWidth="1"/>
    <col min="11783" max="11783" width="13.7109375" customWidth="1"/>
    <col min="11784" max="11784" width="15.7109375" customWidth="1"/>
    <col min="11785" max="11785" width="2.7109375" customWidth="1"/>
    <col min="12033" max="12033" width="5.7109375" customWidth="1"/>
    <col min="12034" max="12034" width="60.7109375" customWidth="1"/>
    <col min="12035" max="12035" width="7.7109375" customWidth="1"/>
    <col min="12036" max="12036" width="8.7109375" customWidth="1"/>
    <col min="12037" max="12037" width="13.7109375" customWidth="1"/>
    <col min="12038" max="12038" width="15.7109375" customWidth="1"/>
    <col min="12039" max="12039" width="13.7109375" customWidth="1"/>
    <col min="12040" max="12040" width="15.7109375" customWidth="1"/>
    <col min="12041" max="12041" width="2.7109375" customWidth="1"/>
    <col min="12289" max="12289" width="5.7109375" customWidth="1"/>
    <col min="12290" max="12290" width="60.7109375" customWidth="1"/>
    <col min="12291" max="12291" width="7.7109375" customWidth="1"/>
    <col min="12292" max="12292" width="8.7109375" customWidth="1"/>
    <col min="12293" max="12293" width="13.7109375" customWidth="1"/>
    <col min="12294" max="12294" width="15.7109375" customWidth="1"/>
    <col min="12295" max="12295" width="13.7109375" customWidth="1"/>
    <col min="12296" max="12296" width="15.7109375" customWidth="1"/>
    <col min="12297" max="12297" width="2.7109375" customWidth="1"/>
    <col min="12545" max="12545" width="5.7109375" customWidth="1"/>
    <col min="12546" max="12546" width="60.7109375" customWidth="1"/>
    <col min="12547" max="12547" width="7.7109375" customWidth="1"/>
    <col min="12548" max="12548" width="8.7109375" customWidth="1"/>
    <col min="12549" max="12549" width="13.7109375" customWidth="1"/>
    <col min="12550" max="12550" width="15.7109375" customWidth="1"/>
    <col min="12551" max="12551" width="13.7109375" customWidth="1"/>
    <col min="12552" max="12552" width="15.7109375" customWidth="1"/>
    <col min="12553" max="12553" width="2.7109375" customWidth="1"/>
    <col min="12801" max="12801" width="5.7109375" customWidth="1"/>
    <col min="12802" max="12802" width="60.7109375" customWidth="1"/>
    <col min="12803" max="12803" width="7.7109375" customWidth="1"/>
    <col min="12804" max="12804" width="8.7109375" customWidth="1"/>
    <col min="12805" max="12805" width="13.7109375" customWidth="1"/>
    <col min="12806" max="12806" width="15.7109375" customWidth="1"/>
    <col min="12807" max="12807" width="13.7109375" customWidth="1"/>
    <col min="12808" max="12808" width="15.7109375" customWidth="1"/>
    <col min="12809" max="12809" width="2.7109375" customWidth="1"/>
    <col min="13057" max="13057" width="5.7109375" customWidth="1"/>
    <col min="13058" max="13058" width="60.7109375" customWidth="1"/>
    <col min="13059" max="13059" width="7.7109375" customWidth="1"/>
    <col min="13060" max="13060" width="8.7109375" customWidth="1"/>
    <col min="13061" max="13061" width="13.7109375" customWidth="1"/>
    <col min="13062" max="13062" width="15.7109375" customWidth="1"/>
    <col min="13063" max="13063" width="13.7109375" customWidth="1"/>
    <col min="13064" max="13064" width="15.7109375" customWidth="1"/>
    <col min="13065" max="13065" width="2.7109375" customWidth="1"/>
    <col min="13313" max="13313" width="5.7109375" customWidth="1"/>
    <col min="13314" max="13314" width="60.7109375" customWidth="1"/>
    <col min="13315" max="13315" width="7.7109375" customWidth="1"/>
    <col min="13316" max="13316" width="8.7109375" customWidth="1"/>
    <col min="13317" max="13317" width="13.7109375" customWidth="1"/>
    <col min="13318" max="13318" width="15.7109375" customWidth="1"/>
    <col min="13319" max="13319" width="13.7109375" customWidth="1"/>
    <col min="13320" max="13320" width="15.7109375" customWidth="1"/>
    <col min="13321" max="13321" width="2.7109375" customWidth="1"/>
    <col min="13569" max="13569" width="5.7109375" customWidth="1"/>
    <col min="13570" max="13570" width="60.7109375" customWidth="1"/>
    <col min="13571" max="13571" width="7.7109375" customWidth="1"/>
    <col min="13572" max="13572" width="8.7109375" customWidth="1"/>
    <col min="13573" max="13573" width="13.7109375" customWidth="1"/>
    <col min="13574" max="13574" width="15.7109375" customWidth="1"/>
    <col min="13575" max="13575" width="13.7109375" customWidth="1"/>
    <col min="13576" max="13576" width="15.7109375" customWidth="1"/>
    <col min="13577" max="13577" width="2.7109375" customWidth="1"/>
    <col min="13825" max="13825" width="5.7109375" customWidth="1"/>
    <col min="13826" max="13826" width="60.7109375" customWidth="1"/>
    <col min="13827" max="13827" width="7.7109375" customWidth="1"/>
    <col min="13828" max="13828" width="8.7109375" customWidth="1"/>
    <col min="13829" max="13829" width="13.7109375" customWidth="1"/>
    <col min="13830" max="13830" width="15.7109375" customWidth="1"/>
    <col min="13831" max="13831" width="13.7109375" customWidth="1"/>
    <col min="13832" max="13832" width="15.7109375" customWidth="1"/>
    <col min="13833" max="13833" width="2.7109375" customWidth="1"/>
    <col min="14081" max="14081" width="5.7109375" customWidth="1"/>
    <col min="14082" max="14082" width="60.7109375" customWidth="1"/>
    <col min="14083" max="14083" width="7.7109375" customWidth="1"/>
    <col min="14084" max="14084" width="8.7109375" customWidth="1"/>
    <col min="14085" max="14085" width="13.7109375" customWidth="1"/>
    <col min="14086" max="14086" width="15.7109375" customWidth="1"/>
    <col min="14087" max="14087" width="13.7109375" customWidth="1"/>
    <col min="14088" max="14088" width="15.7109375" customWidth="1"/>
    <col min="14089" max="14089" width="2.7109375" customWidth="1"/>
    <col min="14337" max="14337" width="5.7109375" customWidth="1"/>
    <col min="14338" max="14338" width="60.7109375" customWidth="1"/>
    <col min="14339" max="14339" width="7.7109375" customWidth="1"/>
    <col min="14340" max="14340" width="8.7109375" customWidth="1"/>
    <col min="14341" max="14341" width="13.7109375" customWidth="1"/>
    <col min="14342" max="14342" width="15.7109375" customWidth="1"/>
    <col min="14343" max="14343" width="13.7109375" customWidth="1"/>
    <col min="14344" max="14344" width="15.7109375" customWidth="1"/>
    <col min="14345" max="14345" width="2.7109375" customWidth="1"/>
    <col min="14593" max="14593" width="5.7109375" customWidth="1"/>
    <col min="14594" max="14594" width="60.7109375" customWidth="1"/>
    <col min="14595" max="14595" width="7.7109375" customWidth="1"/>
    <col min="14596" max="14596" width="8.7109375" customWidth="1"/>
    <col min="14597" max="14597" width="13.7109375" customWidth="1"/>
    <col min="14598" max="14598" width="15.7109375" customWidth="1"/>
    <col min="14599" max="14599" width="13.7109375" customWidth="1"/>
    <col min="14600" max="14600" width="15.7109375" customWidth="1"/>
    <col min="14601" max="14601" width="2.7109375" customWidth="1"/>
    <col min="14849" max="14849" width="5.7109375" customWidth="1"/>
    <col min="14850" max="14850" width="60.7109375" customWidth="1"/>
    <col min="14851" max="14851" width="7.7109375" customWidth="1"/>
    <col min="14852" max="14852" width="8.7109375" customWidth="1"/>
    <col min="14853" max="14853" width="13.7109375" customWidth="1"/>
    <col min="14854" max="14854" width="15.7109375" customWidth="1"/>
    <col min="14855" max="14855" width="13.7109375" customWidth="1"/>
    <col min="14856" max="14856" width="15.7109375" customWidth="1"/>
    <col min="14857" max="14857" width="2.7109375" customWidth="1"/>
    <col min="15105" max="15105" width="5.7109375" customWidth="1"/>
    <col min="15106" max="15106" width="60.7109375" customWidth="1"/>
    <col min="15107" max="15107" width="7.7109375" customWidth="1"/>
    <col min="15108" max="15108" width="8.7109375" customWidth="1"/>
    <col min="15109" max="15109" width="13.7109375" customWidth="1"/>
    <col min="15110" max="15110" width="15.7109375" customWidth="1"/>
    <col min="15111" max="15111" width="13.7109375" customWidth="1"/>
    <col min="15112" max="15112" width="15.7109375" customWidth="1"/>
    <col min="15113" max="15113" width="2.7109375" customWidth="1"/>
    <col min="15361" max="15361" width="5.7109375" customWidth="1"/>
    <col min="15362" max="15362" width="60.7109375" customWidth="1"/>
    <col min="15363" max="15363" width="7.7109375" customWidth="1"/>
    <col min="15364" max="15364" width="8.7109375" customWidth="1"/>
    <col min="15365" max="15365" width="13.7109375" customWidth="1"/>
    <col min="15366" max="15366" width="15.7109375" customWidth="1"/>
    <col min="15367" max="15367" width="13.7109375" customWidth="1"/>
    <col min="15368" max="15368" width="15.7109375" customWidth="1"/>
    <col min="15369" max="15369" width="2.7109375" customWidth="1"/>
    <col min="15617" max="15617" width="5.7109375" customWidth="1"/>
    <col min="15618" max="15618" width="60.7109375" customWidth="1"/>
    <col min="15619" max="15619" width="7.7109375" customWidth="1"/>
    <col min="15620" max="15620" width="8.7109375" customWidth="1"/>
    <col min="15621" max="15621" width="13.7109375" customWidth="1"/>
    <col min="15622" max="15622" width="15.7109375" customWidth="1"/>
    <col min="15623" max="15623" width="13.7109375" customWidth="1"/>
    <col min="15624" max="15624" width="15.7109375" customWidth="1"/>
    <col min="15625" max="15625" width="2.7109375" customWidth="1"/>
    <col min="15873" max="15873" width="5.7109375" customWidth="1"/>
    <col min="15874" max="15874" width="60.7109375" customWidth="1"/>
    <col min="15875" max="15875" width="7.7109375" customWidth="1"/>
    <col min="15876" max="15876" width="8.7109375" customWidth="1"/>
    <col min="15877" max="15877" width="13.7109375" customWidth="1"/>
    <col min="15878" max="15878" width="15.7109375" customWidth="1"/>
    <col min="15879" max="15879" width="13.7109375" customWidth="1"/>
    <col min="15880" max="15880" width="15.7109375" customWidth="1"/>
    <col min="15881" max="15881" width="2.7109375" customWidth="1"/>
    <col min="16129" max="16129" width="5.7109375" customWidth="1"/>
    <col min="16130" max="16130" width="60.7109375" customWidth="1"/>
    <col min="16131" max="16131" width="7.7109375" customWidth="1"/>
    <col min="16132" max="16132" width="8.7109375" customWidth="1"/>
    <col min="16133" max="16133" width="13.7109375" customWidth="1"/>
    <col min="16134" max="16134" width="15.7109375" customWidth="1"/>
    <col min="16135" max="16135" width="13.7109375" customWidth="1"/>
    <col min="16136" max="16136" width="15.7109375" customWidth="1"/>
    <col min="16137" max="16137" width="2.7109375" customWidth="1"/>
  </cols>
  <sheetData>
    <row r="1" spans="1:9" ht="16.5" thickBot="1">
      <c r="A1" s="966" t="s">
        <v>494</v>
      </c>
      <c r="B1" s="967"/>
      <c r="C1" s="967"/>
      <c r="D1" s="967"/>
      <c r="E1" s="967"/>
      <c r="F1" s="967"/>
      <c r="G1" s="967"/>
      <c r="H1" s="968"/>
      <c r="I1" s="690"/>
    </row>
    <row r="2" spans="1:9" ht="39.950000000000003" customHeight="1" thickBot="1">
      <c r="A2" s="969" t="s">
        <v>479</v>
      </c>
      <c r="B2" s="970"/>
      <c r="C2" s="970"/>
      <c r="D2" s="970"/>
      <c r="E2" s="970"/>
      <c r="F2" s="970"/>
      <c r="G2" s="970"/>
      <c r="H2" s="971"/>
      <c r="I2" s="691"/>
    </row>
    <row r="3" spans="1:9" ht="21" thickBot="1">
      <c r="A3" s="692"/>
      <c r="B3" s="693"/>
      <c r="C3" s="694"/>
      <c r="D3" s="694"/>
      <c r="E3" s="695"/>
      <c r="F3" s="695"/>
      <c r="G3" s="695"/>
      <c r="H3" s="696"/>
      <c r="I3" s="697"/>
    </row>
    <row r="4" spans="1:9">
      <c r="A4" s="698" t="s">
        <v>495</v>
      </c>
      <c r="B4" s="699" t="s">
        <v>496</v>
      </c>
      <c r="C4" s="700" t="s">
        <v>497</v>
      </c>
      <c r="D4" s="700" t="s">
        <v>498</v>
      </c>
      <c r="E4" s="701" t="s">
        <v>499</v>
      </c>
      <c r="F4" s="701" t="s">
        <v>483</v>
      </c>
      <c r="G4" s="701" t="s">
        <v>500</v>
      </c>
      <c r="H4" s="702" t="s">
        <v>501</v>
      </c>
      <c r="I4" s="703"/>
    </row>
    <row r="5" spans="1:9" ht="13.5" thickBot="1">
      <c r="A5" s="704"/>
      <c r="B5" s="705"/>
      <c r="C5" s="706"/>
      <c r="D5" s="706"/>
      <c r="E5" s="707" t="s">
        <v>57</v>
      </c>
      <c r="F5" s="707" t="s">
        <v>57</v>
      </c>
      <c r="G5" s="707" t="s">
        <v>57</v>
      </c>
      <c r="H5" s="708" t="s">
        <v>57</v>
      </c>
      <c r="I5" s="703"/>
    </row>
    <row r="6" spans="1:9">
      <c r="A6" s="709"/>
      <c r="B6" s="710"/>
      <c r="C6" s="711"/>
      <c r="D6" s="711"/>
      <c r="E6" s="712"/>
      <c r="F6" s="712"/>
      <c r="G6" s="712"/>
      <c r="H6" s="713"/>
      <c r="I6" s="703"/>
    </row>
    <row r="7" spans="1:9">
      <c r="A7" s="714"/>
      <c r="B7" s="715" t="s">
        <v>491</v>
      </c>
      <c r="C7" s="716"/>
      <c r="D7" s="716"/>
      <c r="E7" s="717"/>
      <c r="F7" s="717"/>
      <c r="G7" s="717"/>
      <c r="H7" s="718"/>
      <c r="I7" s="719"/>
    </row>
    <row r="8" spans="1:9">
      <c r="A8" s="720"/>
      <c r="B8" s="721" t="s">
        <v>502</v>
      </c>
      <c r="C8" s="722"/>
      <c r="D8" s="723"/>
      <c r="E8" s="724"/>
      <c r="F8" s="724"/>
      <c r="G8" s="724"/>
      <c r="H8" s="725"/>
      <c r="I8" s="726"/>
    </row>
    <row r="9" spans="1:9" ht="60" customHeight="1">
      <c r="A9" s="338">
        <v>1</v>
      </c>
      <c r="B9" s="727" t="s">
        <v>614</v>
      </c>
      <c r="C9" s="340">
        <v>1</v>
      </c>
      <c r="D9" s="333" t="s">
        <v>292</v>
      </c>
      <c r="E9" s="728">
        <v>0</v>
      </c>
      <c r="F9" s="335">
        <f>E9*C9</f>
        <v>0</v>
      </c>
      <c r="G9" s="728">
        <v>0</v>
      </c>
      <c r="H9" s="336">
        <f>G9*C9</f>
        <v>0</v>
      </c>
      <c r="I9" s="337"/>
    </row>
    <row r="10" spans="1:9">
      <c r="A10" s="729"/>
      <c r="B10" s="730" t="s">
        <v>507</v>
      </c>
      <c r="C10" s="596"/>
      <c r="D10" s="731"/>
      <c r="E10" s="732"/>
      <c r="F10" s="335">
        <f t="shared" ref="F10:F20" si="0">E10*C10</f>
        <v>0</v>
      </c>
      <c r="G10" s="732"/>
      <c r="H10" s="336">
        <f t="shared" ref="H10:H20" si="1">G10*C10</f>
        <v>0</v>
      </c>
      <c r="I10" s="337"/>
    </row>
    <row r="11" spans="1:9" ht="60" customHeight="1">
      <c r="A11" s="338">
        <v>2</v>
      </c>
      <c r="B11" s="733" t="s">
        <v>615</v>
      </c>
      <c r="C11" s="340">
        <v>4</v>
      </c>
      <c r="D11" s="333" t="s">
        <v>292</v>
      </c>
      <c r="E11" s="728">
        <v>0</v>
      </c>
      <c r="F11" s="335">
        <f t="shared" si="0"/>
        <v>0</v>
      </c>
      <c r="G11" s="728">
        <v>0</v>
      </c>
      <c r="H11" s="336">
        <f t="shared" si="1"/>
        <v>0</v>
      </c>
      <c r="I11" s="337"/>
    </row>
    <row r="12" spans="1:9">
      <c r="A12" s="729"/>
      <c r="B12" s="730" t="s">
        <v>505</v>
      </c>
      <c r="C12" s="596"/>
      <c r="D12" s="731"/>
      <c r="E12" s="732"/>
      <c r="F12" s="335">
        <f t="shared" si="0"/>
        <v>0</v>
      </c>
      <c r="G12" s="732"/>
      <c r="H12" s="336">
        <f t="shared" si="1"/>
        <v>0</v>
      </c>
      <c r="I12" s="337"/>
    </row>
    <row r="13" spans="1:9" ht="25.5">
      <c r="A13" s="338">
        <v>3</v>
      </c>
      <c r="B13" s="727" t="s">
        <v>616</v>
      </c>
      <c r="C13" s="340">
        <v>1</v>
      </c>
      <c r="D13" s="333" t="s">
        <v>292</v>
      </c>
      <c r="E13" s="728">
        <v>0</v>
      </c>
      <c r="F13" s="335">
        <f t="shared" si="0"/>
        <v>0</v>
      </c>
      <c r="G13" s="728">
        <v>0</v>
      </c>
      <c r="H13" s="336">
        <f t="shared" si="1"/>
        <v>0</v>
      </c>
      <c r="I13" s="337"/>
    </row>
    <row r="14" spans="1:9">
      <c r="A14" s="729"/>
      <c r="B14" s="730" t="s">
        <v>507</v>
      </c>
      <c r="C14" s="596"/>
      <c r="D14" s="731"/>
      <c r="E14" s="732"/>
      <c r="F14" s="335">
        <f t="shared" si="0"/>
        <v>0</v>
      </c>
      <c r="G14" s="732"/>
      <c r="H14" s="336">
        <f t="shared" si="1"/>
        <v>0</v>
      </c>
      <c r="I14" s="337"/>
    </row>
    <row r="15" spans="1:9">
      <c r="A15" s="338">
        <v>4</v>
      </c>
      <c r="B15" s="727" t="s">
        <v>617</v>
      </c>
      <c r="C15" s="340">
        <v>1</v>
      </c>
      <c r="D15" s="333" t="s">
        <v>292</v>
      </c>
      <c r="E15" s="728">
        <v>0</v>
      </c>
      <c r="F15" s="335">
        <f t="shared" si="0"/>
        <v>0</v>
      </c>
      <c r="G15" s="728">
        <v>0</v>
      </c>
      <c r="H15" s="336">
        <f t="shared" si="1"/>
        <v>0</v>
      </c>
      <c r="I15" s="337"/>
    </row>
    <row r="16" spans="1:9">
      <c r="A16" s="729"/>
      <c r="B16" s="730" t="s">
        <v>507</v>
      </c>
      <c r="C16" s="596"/>
      <c r="D16" s="731"/>
      <c r="E16" s="732"/>
      <c r="F16" s="335">
        <f t="shared" si="0"/>
        <v>0</v>
      </c>
      <c r="G16" s="732"/>
      <c r="H16" s="336">
        <f t="shared" si="1"/>
        <v>0</v>
      </c>
      <c r="I16" s="337"/>
    </row>
    <row r="17" spans="1:9" ht="25.5">
      <c r="A17" s="338">
        <v>5</v>
      </c>
      <c r="B17" s="727" t="s">
        <v>618</v>
      </c>
      <c r="C17" s="340">
        <v>3</v>
      </c>
      <c r="D17" s="333" t="s">
        <v>292</v>
      </c>
      <c r="E17" s="728">
        <v>0</v>
      </c>
      <c r="F17" s="335">
        <f t="shared" si="0"/>
        <v>0</v>
      </c>
      <c r="G17" s="728">
        <v>0</v>
      </c>
      <c r="H17" s="336">
        <f t="shared" si="1"/>
        <v>0</v>
      </c>
      <c r="I17" s="337"/>
    </row>
    <row r="18" spans="1:9">
      <c r="A18" s="729"/>
      <c r="B18" s="730" t="s">
        <v>559</v>
      </c>
      <c r="C18" s="340"/>
      <c r="D18" s="333"/>
      <c r="E18" s="734"/>
      <c r="F18" s="335">
        <f t="shared" si="0"/>
        <v>0</v>
      </c>
      <c r="G18" s="734"/>
      <c r="H18" s="336">
        <f t="shared" si="1"/>
        <v>0</v>
      </c>
      <c r="I18" s="337"/>
    </row>
    <row r="19" spans="1:9">
      <c r="A19" s="338">
        <v>6</v>
      </c>
      <c r="B19" s="727" t="s">
        <v>619</v>
      </c>
      <c r="C19" s="340">
        <v>1</v>
      </c>
      <c r="D19" s="333" t="s">
        <v>523</v>
      </c>
      <c r="E19" s="728">
        <v>0</v>
      </c>
      <c r="F19" s="335">
        <f t="shared" si="0"/>
        <v>0</v>
      </c>
      <c r="G19" s="728">
        <v>0</v>
      </c>
      <c r="H19" s="336">
        <f t="shared" si="1"/>
        <v>0</v>
      </c>
      <c r="I19" s="337"/>
    </row>
    <row r="20" spans="1:9">
      <c r="A20" s="729"/>
      <c r="B20" s="730" t="s">
        <v>507</v>
      </c>
      <c r="C20" s="596"/>
      <c r="D20" s="731"/>
      <c r="E20" s="732"/>
      <c r="F20" s="335">
        <f t="shared" si="0"/>
        <v>0</v>
      </c>
      <c r="G20" s="732"/>
      <c r="H20" s="336">
        <f t="shared" si="1"/>
        <v>0</v>
      </c>
      <c r="I20" s="337"/>
    </row>
    <row r="21" spans="1:9">
      <c r="A21" s="729"/>
      <c r="B21" s="352" t="s">
        <v>532</v>
      </c>
      <c r="C21" s="723"/>
      <c r="D21" s="735"/>
      <c r="E21" s="724">
        <v>0</v>
      </c>
      <c r="F21" s="335">
        <f>E21*C21</f>
        <v>0</v>
      </c>
      <c r="G21" s="724">
        <v>0</v>
      </c>
      <c r="H21" s="336">
        <f>G21*C21</f>
        <v>0</v>
      </c>
      <c r="I21" s="337"/>
    </row>
    <row r="22" spans="1:9">
      <c r="A22" s="338">
        <v>7</v>
      </c>
      <c r="B22" s="736" t="s">
        <v>620</v>
      </c>
      <c r="C22" s="737">
        <v>1</v>
      </c>
      <c r="D22" s="735" t="s">
        <v>292</v>
      </c>
      <c r="E22" s="724"/>
      <c r="F22" s="335">
        <f>E22*C22</f>
        <v>0</v>
      </c>
      <c r="G22" s="738">
        <v>0</v>
      </c>
      <c r="H22" s="336">
        <f>G22*C22</f>
        <v>0</v>
      </c>
      <c r="I22" s="337"/>
    </row>
    <row r="23" spans="1:9">
      <c r="A23" s="739">
        <v>8</v>
      </c>
      <c r="B23" s="736" t="s">
        <v>535</v>
      </c>
      <c r="C23" s="737">
        <v>1</v>
      </c>
      <c r="D23" s="740" t="s">
        <v>292</v>
      </c>
      <c r="E23" s="724"/>
      <c r="F23" s="335">
        <f>E23*C23</f>
        <v>0</v>
      </c>
      <c r="G23" s="738">
        <v>0</v>
      </c>
      <c r="H23" s="336">
        <f>G23*C23</f>
        <v>0</v>
      </c>
      <c r="I23" s="337"/>
    </row>
    <row r="24" spans="1:9" ht="13.5" thickBot="1">
      <c r="A24" s="492"/>
      <c r="B24" s="741" t="s">
        <v>536</v>
      </c>
      <c r="C24" s="742"/>
      <c r="D24" s="743"/>
      <c r="E24" s="743"/>
      <c r="F24" s="744"/>
      <c r="G24" s="744"/>
      <c r="H24" s="745"/>
      <c r="I24" s="746"/>
    </row>
    <row r="25" spans="1:9">
      <c r="A25" s="747"/>
      <c r="B25" s="748" t="s">
        <v>483</v>
      </c>
      <c r="C25" s="749"/>
      <c r="D25" s="750"/>
      <c r="E25" s="751"/>
      <c r="F25" s="752">
        <f>SUM(F8:F23)</f>
        <v>0</v>
      </c>
      <c r="G25" s="753"/>
      <c r="H25" s="754"/>
      <c r="I25" s="755"/>
    </row>
    <row r="26" spans="1:9">
      <c r="A26" s="756"/>
      <c r="B26" s="757" t="s">
        <v>484</v>
      </c>
      <c r="C26" s="758"/>
      <c r="D26" s="759"/>
      <c r="E26" s="724"/>
      <c r="F26" s="760"/>
      <c r="G26" s="760"/>
      <c r="H26" s="761">
        <f>SUM(H8:H23)</f>
        <v>0</v>
      </c>
      <c r="I26" s="762"/>
    </row>
    <row r="27" spans="1:9" ht="13.5" thickBot="1">
      <c r="A27" s="763"/>
      <c r="B27" s="764"/>
      <c r="C27" s="765"/>
      <c r="D27" s="764"/>
      <c r="E27" s="726"/>
      <c r="F27" s="755"/>
      <c r="G27" s="755"/>
      <c r="H27" s="766"/>
      <c r="I27" s="762"/>
    </row>
    <row r="28" spans="1:9" ht="13.5" thickBot="1">
      <c r="A28" s="767"/>
      <c r="B28" s="768" t="s">
        <v>537</v>
      </c>
      <c r="C28" s="769"/>
      <c r="D28" s="770"/>
      <c r="E28" s="771"/>
      <c r="F28" s="772"/>
      <c r="G28" s="771"/>
      <c r="H28" s="773">
        <f>SUM(H26,F25)</f>
        <v>0</v>
      </c>
      <c r="I28" s="774"/>
    </row>
  </sheetData>
  <sheetProtection password="C73F" sheet="1"/>
  <mergeCells count="2">
    <mergeCell ref="A1:H1"/>
    <mergeCell ref="A2:H2"/>
  </mergeCells>
  <conditionalFormatting sqref="E8:I28">
    <cfRule type="cellIs" dxfId="3" priority="1" stopIfTrue="1" operator="equal">
      <formula>0</formula>
    </cfRule>
  </conditionalFormatting>
  <printOptions horizontalCentered="1"/>
  <pageMargins left="0.19685039370078741" right="0.19685039370078741" top="1.7716535433070868" bottom="0.98425196850393704" header="1.3779527559055118" footer="0"/>
  <pageSetup paperSize="9" scale="72" fitToHeight="0" orientation="portrait" r:id="rId1"/>
  <headerFooter alignWithMargins="0">
    <oddHeader>&amp;CAktivní prvky PC sítě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012059-390B-4D6C-B71D-BDC0D1772173}">
  <sheetPr>
    <tabColor rgb="FF00B0F0"/>
    <pageSetUpPr fitToPage="1"/>
  </sheetPr>
  <dimension ref="A1:I55"/>
  <sheetViews>
    <sheetView zoomScaleNormal="100" zoomScaleSheetLayoutView="93" workbookViewId="0">
      <selection sqref="A1:H1"/>
    </sheetView>
  </sheetViews>
  <sheetFormatPr defaultRowHeight="12.75"/>
  <cols>
    <col min="1" max="1" width="5.7109375" style="491" customWidth="1"/>
    <col min="2" max="2" width="60.7109375" style="491" customWidth="1"/>
    <col min="3" max="3" width="7.7109375" style="490" customWidth="1"/>
    <col min="4" max="4" width="8.7109375" style="490" customWidth="1"/>
    <col min="5" max="5" width="13.7109375" style="661" customWidth="1"/>
    <col min="6" max="6" width="15.7109375" style="623" customWidth="1"/>
    <col min="7" max="7" width="13.7109375" style="661" customWidth="1"/>
    <col min="8" max="8" width="15.7109375" style="623" customWidth="1"/>
    <col min="9" max="9" width="14.5703125" style="490" bestFit="1" customWidth="1"/>
    <col min="10" max="256" width="9.140625" style="490"/>
    <col min="257" max="257" width="5.7109375" style="490" customWidth="1"/>
    <col min="258" max="258" width="60.7109375" style="490" customWidth="1"/>
    <col min="259" max="259" width="7.7109375" style="490" customWidth="1"/>
    <col min="260" max="260" width="8.7109375" style="490" customWidth="1"/>
    <col min="261" max="261" width="13.7109375" style="490" customWidth="1"/>
    <col min="262" max="262" width="15.7109375" style="490" customWidth="1"/>
    <col min="263" max="263" width="13.7109375" style="490" customWidth="1"/>
    <col min="264" max="264" width="15.7109375" style="490" customWidth="1"/>
    <col min="265" max="265" width="14.5703125" style="490" bestFit="1" customWidth="1"/>
    <col min="266" max="512" width="9.140625" style="490"/>
    <col min="513" max="513" width="5.7109375" style="490" customWidth="1"/>
    <col min="514" max="514" width="60.7109375" style="490" customWidth="1"/>
    <col min="515" max="515" width="7.7109375" style="490" customWidth="1"/>
    <col min="516" max="516" width="8.7109375" style="490" customWidth="1"/>
    <col min="517" max="517" width="13.7109375" style="490" customWidth="1"/>
    <col min="518" max="518" width="15.7109375" style="490" customWidth="1"/>
    <col min="519" max="519" width="13.7109375" style="490" customWidth="1"/>
    <col min="520" max="520" width="15.7109375" style="490" customWidth="1"/>
    <col min="521" max="521" width="14.5703125" style="490" bestFit="1" customWidth="1"/>
    <col min="522" max="768" width="9.140625" style="490"/>
    <col min="769" max="769" width="5.7109375" style="490" customWidth="1"/>
    <col min="770" max="770" width="60.7109375" style="490" customWidth="1"/>
    <col min="771" max="771" width="7.7109375" style="490" customWidth="1"/>
    <col min="772" max="772" width="8.7109375" style="490" customWidth="1"/>
    <col min="773" max="773" width="13.7109375" style="490" customWidth="1"/>
    <col min="774" max="774" width="15.7109375" style="490" customWidth="1"/>
    <col min="775" max="775" width="13.7109375" style="490" customWidth="1"/>
    <col min="776" max="776" width="15.7109375" style="490" customWidth="1"/>
    <col min="777" max="777" width="14.5703125" style="490" bestFit="1" customWidth="1"/>
    <col min="778" max="1024" width="9.140625" style="490"/>
    <col min="1025" max="1025" width="5.7109375" style="490" customWidth="1"/>
    <col min="1026" max="1026" width="60.7109375" style="490" customWidth="1"/>
    <col min="1027" max="1027" width="7.7109375" style="490" customWidth="1"/>
    <col min="1028" max="1028" width="8.7109375" style="490" customWidth="1"/>
    <col min="1029" max="1029" width="13.7109375" style="490" customWidth="1"/>
    <col min="1030" max="1030" width="15.7109375" style="490" customWidth="1"/>
    <col min="1031" max="1031" width="13.7109375" style="490" customWidth="1"/>
    <col min="1032" max="1032" width="15.7109375" style="490" customWidth="1"/>
    <col min="1033" max="1033" width="14.5703125" style="490" bestFit="1" customWidth="1"/>
    <col min="1034" max="1280" width="9.140625" style="490"/>
    <col min="1281" max="1281" width="5.7109375" style="490" customWidth="1"/>
    <col min="1282" max="1282" width="60.7109375" style="490" customWidth="1"/>
    <col min="1283" max="1283" width="7.7109375" style="490" customWidth="1"/>
    <col min="1284" max="1284" width="8.7109375" style="490" customWidth="1"/>
    <col min="1285" max="1285" width="13.7109375" style="490" customWidth="1"/>
    <col min="1286" max="1286" width="15.7109375" style="490" customWidth="1"/>
    <col min="1287" max="1287" width="13.7109375" style="490" customWidth="1"/>
    <col min="1288" max="1288" width="15.7109375" style="490" customWidth="1"/>
    <col min="1289" max="1289" width="14.5703125" style="490" bestFit="1" customWidth="1"/>
    <col min="1290" max="1536" width="9.140625" style="490"/>
    <col min="1537" max="1537" width="5.7109375" style="490" customWidth="1"/>
    <col min="1538" max="1538" width="60.7109375" style="490" customWidth="1"/>
    <col min="1539" max="1539" width="7.7109375" style="490" customWidth="1"/>
    <col min="1540" max="1540" width="8.7109375" style="490" customWidth="1"/>
    <col min="1541" max="1541" width="13.7109375" style="490" customWidth="1"/>
    <col min="1542" max="1542" width="15.7109375" style="490" customWidth="1"/>
    <col min="1543" max="1543" width="13.7109375" style="490" customWidth="1"/>
    <col min="1544" max="1544" width="15.7109375" style="490" customWidth="1"/>
    <col min="1545" max="1545" width="14.5703125" style="490" bestFit="1" customWidth="1"/>
    <col min="1546" max="1792" width="9.140625" style="490"/>
    <col min="1793" max="1793" width="5.7109375" style="490" customWidth="1"/>
    <col min="1794" max="1794" width="60.7109375" style="490" customWidth="1"/>
    <col min="1795" max="1795" width="7.7109375" style="490" customWidth="1"/>
    <col min="1796" max="1796" width="8.7109375" style="490" customWidth="1"/>
    <col min="1797" max="1797" width="13.7109375" style="490" customWidth="1"/>
    <col min="1798" max="1798" width="15.7109375" style="490" customWidth="1"/>
    <col min="1799" max="1799" width="13.7109375" style="490" customWidth="1"/>
    <col min="1800" max="1800" width="15.7109375" style="490" customWidth="1"/>
    <col min="1801" max="1801" width="14.5703125" style="490" bestFit="1" customWidth="1"/>
    <col min="1802" max="2048" width="9.140625" style="490"/>
    <col min="2049" max="2049" width="5.7109375" style="490" customWidth="1"/>
    <col min="2050" max="2050" width="60.7109375" style="490" customWidth="1"/>
    <col min="2051" max="2051" width="7.7109375" style="490" customWidth="1"/>
    <col min="2052" max="2052" width="8.7109375" style="490" customWidth="1"/>
    <col min="2053" max="2053" width="13.7109375" style="490" customWidth="1"/>
    <col min="2054" max="2054" width="15.7109375" style="490" customWidth="1"/>
    <col min="2055" max="2055" width="13.7109375" style="490" customWidth="1"/>
    <col min="2056" max="2056" width="15.7109375" style="490" customWidth="1"/>
    <col min="2057" max="2057" width="14.5703125" style="490" bestFit="1" customWidth="1"/>
    <col min="2058" max="2304" width="9.140625" style="490"/>
    <col min="2305" max="2305" width="5.7109375" style="490" customWidth="1"/>
    <col min="2306" max="2306" width="60.7109375" style="490" customWidth="1"/>
    <col min="2307" max="2307" width="7.7109375" style="490" customWidth="1"/>
    <col min="2308" max="2308" width="8.7109375" style="490" customWidth="1"/>
    <col min="2309" max="2309" width="13.7109375" style="490" customWidth="1"/>
    <col min="2310" max="2310" width="15.7109375" style="490" customWidth="1"/>
    <col min="2311" max="2311" width="13.7109375" style="490" customWidth="1"/>
    <col min="2312" max="2312" width="15.7109375" style="490" customWidth="1"/>
    <col min="2313" max="2313" width="14.5703125" style="490" bestFit="1" customWidth="1"/>
    <col min="2314" max="2560" width="9.140625" style="490"/>
    <col min="2561" max="2561" width="5.7109375" style="490" customWidth="1"/>
    <col min="2562" max="2562" width="60.7109375" style="490" customWidth="1"/>
    <col min="2563" max="2563" width="7.7109375" style="490" customWidth="1"/>
    <col min="2564" max="2564" width="8.7109375" style="490" customWidth="1"/>
    <col min="2565" max="2565" width="13.7109375" style="490" customWidth="1"/>
    <col min="2566" max="2566" width="15.7109375" style="490" customWidth="1"/>
    <col min="2567" max="2567" width="13.7109375" style="490" customWidth="1"/>
    <col min="2568" max="2568" width="15.7109375" style="490" customWidth="1"/>
    <col min="2569" max="2569" width="14.5703125" style="490" bestFit="1" customWidth="1"/>
    <col min="2570" max="2816" width="9.140625" style="490"/>
    <col min="2817" max="2817" width="5.7109375" style="490" customWidth="1"/>
    <col min="2818" max="2818" width="60.7109375" style="490" customWidth="1"/>
    <col min="2819" max="2819" width="7.7109375" style="490" customWidth="1"/>
    <col min="2820" max="2820" width="8.7109375" style="490" customWidth="1"/>
    <col min="2821" max="2821" width="13.7109375" style="490" customWidth="1"/>
    <col min="2822" max="2822" width="15.7109375" style="490" customWidth="1"/>
    <col min="2823" max="2823" width="13.7109375" style="490" customWidth="1"/>
    <col min="2824" max="2824" width="15.7109375" style="490" customWidth="1"/>
    <col min="2825" max="2825" width="14.5703125" style="490" bestFit="1" customWidth="1"/>
    <col min="2826" max="3072" width="9.140625" style="490"/>
    <col min="3073" max="3073" width="5.7109375" style="490" customWidth="1"/>
    <col min="3074" max="3074" width="60.7109375" style="490" customWidth="1"/>
    <col min="3075" max="3075" width="7.7109375" style="490" customWidth="1"/>
    <col min="3076" max="3076" width="8.7109375" style="490" customWidth="1"/>
    <col min="3077" max="3077" width="13.7109375" style="490" customWidth="1"/>
    <col min="3078" max="3078" width="15.7109375" style="490" customWidth="1"/>
    <col min="3079" max="3079" width="13.7109375" style="490" customWidth="1"/>
    <col min="3080" max="3080" width="15.7109375" style="490" customWidth="1"/>
    <col min="3081" max="3081" width="14.5703125" style="490" bestFit="1" customWidth="1"/>
    <col min="3082" max="3328" width="9.140625" style="490"/>
    <col min="3329" max="3329" width="5.7109375" style="490" customWidth="1"/>
    <col min="3330" max="3330" width="60.7109375" style="490" customWidth="1"/>
    <col min="3331" max="3331" width="7.7109375" style="490" customWidth="1"/>
    <col min="3332" max="3332" width="8.7109375" style="490" customWidth="1"/>
    <col min="3333" max="3333" width="13.7109375" style="490" customWidth="1"/>
    <col min="3334" max="3334" width="15.7109375" style="490" customWidth="1"/>
    <col min="3335" max="3335" width="13.7109375" style="490" customWidth="1"/>
    <col min="3336" max="3336" width="15.7109375" style="490" customWidth="1"/>
    <col min="3337" max="3337" width="14.5703125" style="490" bestFit="1" customWidth="1"/>
    <col min="3338" max="3584" width="9.140625" style="490"/>
    <col min="3585" max="3585" width="5.7109375" style="490" customWidth="1"/>
    <col min="3586" max="3586" width="60.7109375" style="490" customWidth="1"/>
    <col min="3587" max="3587" width="7.7109375" style="490" customWidth="1"/>
    <col min="3588" max="3588" width="8.7109375" style="490" customWidth="1"/>
    <col min="3589" max="3589" width="13.7109375" style="490" customWidth="1"/>
    <col min="3590" max="3590" width="15.7109375" style="490" customWidth="1"/>
    <col min="3591" max="3591" width="13.7109375" style="490" customWidth="1"/>
    <col min="3592" max="3592" width="15.7109375" style="490" customWidth="1"/>
    <col min="3593" max="3593" width="14.5703125" style="490" bestFit="1" customWidth="1"/>
    <col min="3594" max="3840" width="9.140625" style="490"/>
    <col min="3841" max="3841" width="5.7109375" style="490" customWidth="1"/>
    <col min="3842" max="3842" width="60.7109375" style="490" customWidth="1"/>
    <col min="3843" max="3843" width="7.7109375" style="490" customWidth="1"/>
    <col min="3844" max="3844" width="8.7109375" style="490" customWidth="1"/>
    <col min="3845" max="3845" width="13.7109375" style="490" customWidth="1"/>
    <col min="3846" max="3846" width="15.7109375" style="490" customWidth="1"/>
    <col min="3847" max="3847" width="13.7109375" style="490" customWidth="1"/>
    <col min="3848" max="3848" width="15.7109375" style="490" customWidth="1"/>
    <col min="3849" max="3849" width="14.5703125" style="490" bestFit="1" customWidth="1"/>
    <col min="3850" max="4096" width="9.140625" style="490"/>
    <col min="4097" max="4097" width="5.7109375" style="490" customWidth="1"/>
    <col min="4098" max="4098" width="60.7109375" style="490" customWidth="1"/>
    <col min="4099" max="4099" width="7.7109375" style="490" customWidth="1"/>
    <col min="4100" max="4100" width="8.7109375" style="490" customWidth="1"/>
    <col min="4101" max="4101" width="13.7109375" style="490" customWidth="1"/>
    <col min="4102" max="4102" width="15.7109375" style="490" customWidth="1"/>
    <col min="4103" max="4103" width="13.7109375" style="490" customWidth="1"/>
    <col min="4104" max="4104" width="15.7109375" style="490" customWidth="1"/>
    <col min="4105" max="4105" width="14.5703125" style="490" bestFit="1" customWidth="1"/>
    <col min="4106" max="4352" width="9.140625" style="490"/>
    <col min="4353" max="4353" width="5.7109375" style="490" customWidth="1"/>
    <col min="4354" max="4354" width="60.7109375" style="490" customWidth="1"/>
    <col min="4355" max="4355" width="7.7109375" style="490" customWidth="1"/>
    <col min="4356" max="4356" width="8.7109375" style="490" customWidth="1"/>
    <col min="4357" max="4357" width="13.7109375" style="490" customWidth="1"/>
    <col min="4358" max="4358" width="15.7109375" style="490" customWidth="1"/>
    <col min="4359" max="4359" width="13.7109375" style="490" customWidth="1"/>
    <col min="4360" max="4360" width="15.7109375" style="490" customWidth="1"/>
    <col min="4361" max="4361" width="14.5703125" style="490" bestFit="1" customWidth="1"/>
    <col min="4362" max="4608" width="9.140625" style="490"/>
    <col min="4609" max="4609" width="5.7109375" style="490" customWidth="1"/>
    <col min="4610" max="4610" width="60.7109375" style="490" customWidth="1"/>
    <col min="4611" max="4611" width="7.7109375" style="490" customWidth="1"/>
    <col min="4612" max="4612" width="8.7109375" style="490" customWidth="1"/>
    <col min="4613" max="4613" width="13.7109375" style="490" customWidth="1"/>
    <col min="4614" max="4614" width="15.7109375" style="490" customWidth="1"/>
    <col min="4615" max="4615" width="13.7109375" style="490" customWidth="1"/>
    <col min="4616" max="4616" width="15.7109375" style="490" customWidth="1"/>
    <col min="4617" max="4617" width="14.5703125" style="490" bestFit="1" customWidth="1"/>
    <col min="4618" max="4864" width="9.140625" style="490"/>
    <col min="4865" max="4865" width="5.7109375" style="490" customWidth="1"/>
    <col min="4866" max="4866" width="60.7109375" style="490" customWidth="1"/>
    <col min="4867" max="4867" width="7.7109375" style="490" customWidth="1"/>
    <col min="4868" max="4868" width="8.7109375" style="490" customWidth="1"/>
    <col min="4869" max="4869" width="13.7109375" style="490" customWidth="1"/>
    <col min="4870" max="4870" width="15.7109375" style="490" customWidth="1"/>
    <col min="4871" max="4871" width="13.7109375" style="490" customWidth="1"/>
    <col min="4872" max="4872" width="15.7109375" style="490" customWidth="1"/>
    <col min="4873" max="4873" width="14.5703125" style="490" bestFit="1" customWidth="1"/>
    <col min="4874" max="5120" width="9.140625" style="490"/>
    <col min="5121" max="5121" width="5.7109375" style="490" customWidth="1"/>
    <col min="5122" max="5122" width="60.7109375" style="490" customWidth="1"/>
    <col min="5123" max="5123" width="7.7109375" style="490" customWidth="1"/>
    <col min="5124" max="5124" width="8.7109375" style="490" customWidth="1"/>
    <col min="5125" max="5125" width="13.7109375" style="490" customWidth="1"/>
    <col min="5126" max="5126" width="15.7109375" style="490" customWidth="1"/>
    <col min="5127" max="5127" width="13.7109375" style="490" customWidth="1"/>
    <col min="5128" max="5128" width="15.7109375" style="490" customWidth="1"/>
    <col min="5129" max="5129" width="14.5703125" style="490" bestFit="1" customWidth="1"/>
    <col min="5130" max="5376" width="9.140625" style="490"/>
    <col min="5377" max="5377" width="5.7109375" style="490" customWidth="1"/>
    <col min="5378" max="5378" width="60.7109375" style="490" customWidth="1"/>
    <col min="5379" max="5379" width="7.7109375" style="490" customWidth="1"/>
    <col min="5380" max="5380" width="8.7109375" style="490" customWidth="1"/>
    <col min="5381" max="5381" width="13.7109375" style="490" customWidth="1"/>
    <col min="5382" max="5382" width="15.7109375" style="490" customWidth="1"/>
    <col min="5383" max="5383" width="13.7109375" style="490" customWidth="1"/>
    <col min="5384" max="5384" width="15.7109375" style="490" customWidth="1"/>
    <col min="5385" max="5385" width="14.5703125" style="490" bestFit="1" customWidth="1"/>
    <col min="5386" max="5632" width="9.140625" style="490"/>
    <col min="5633" max="5633" width="5.7109375" style="490" customWidth="1"/>
    <col min="5634" max="5634" width="60.7109375" style="490" customWidth="1"/>
    <col min="5635" max="5635" width="7.7109375" style="490" customWidth="1"/>
    <col min="5636" max="5636" width="8.7109375" style="490" customWidth="1"/>
    <col min="5637" max="5637" width="13.7109375" style="490" customWidth="1"/>
    <col min="5638" max="5638" width="15.7109375" style="490" customWidth="1"/>
    <col min="5639" max="5639" width="13.7109375" style="490" customWidth="1"/>
    <col min="5640" max="5640" width="15.7109375" style="490" customWidth="1"/>
    <col min="5641" max="5641" width="14.5703125" style="490" bestFit="1" customWidth="1"/>
    <col min="5642" max="5888" width="9.140625" style="490"/>
    <col min="5889" max="5889" width="5.7109375" style="490" customWidth="1"/>
    <col min="5890" max="5890" width="60.7109375" style="490" customWidth="1"/>
    <col min="5891" max="5891" width="7.7109375" style="490" customWidth="1"/>
    <col min="5892" max="5892" width="8.7109375" style="490" customWidth="1"/>
    <col min="5893" max="5893" width="13.7109375" style="490" customWidth="1"/>
    <col min="5894" max="5894" width="15.7109375" style="490" customWidth="1"/>
    <col min="5895" max="5895" width="13.7109375" style="490" customWidth="1"/>
    <col min="5896" max="5896" width="15.7109375" style="490" customWidth="1"/>
    <col min="5897" max="5897" width="14.5703125" style="490" bestFit="1" customWidth="1"/>
    <col min="5898" max="6144" width="9.140625" style="490"/>
    <col min="6145" max="6145" width="5.7109375" style="490" customWidth="1"/>
    <col min="6146" max="6146" width="60.7109375" style="490" customWidth="1"/>
    <col min="6147" max="6147" width="7.7109375" style="490" customWidth="1"/>
    <col min="6148" max="6148" width="8.7109375" style="490" customWidth="1"/>
    <col min="6149" max="6149" width="13.7109375" style="490" customWidth="1"/>
    <col min="6150" max="6150" width="15.7109375" style="490" customWidth="1"/>
    <col min="6151" max="6151" width="13.7109375" style="490" customWidth="1"/>
    <col min="6152" max="6152" width="15.7109375" style="490" customWidth="1"/>
    <col min="6153" max="6153" width="14.5703125" style="490" bestFit="1" customWidth="1"/>
    <col min="6154" max="6400" width="9.140625" style="490"/>
    <col min="6401" max="6401" width="5.7109375" style="490" customWidth="1"/>
    <col min="6402" max="6402" width="60.7109375" style="490" customWidth="1"/>
    <col min="6403" max="6403" width="7.7109375" style="490" customWidth="1"/>
    <col min="6404" max="6404" width="8.7109375" style="490" customWidth="1"/>
    <col min="6405" max="6405" width="13.7109375" style="490" customWidth="1"/>
    <col min="6406" max="6406" width="15.7109375" style="490" customWidth="1"/>
    <col min="6407" max="6407" width="13.7109375" style="490" customWidth="1"/>
    <col min="6408" max="6408" width="15.7109375" style="490" customWidth="1"/>
    <col min="6409" max="6409" width="14.5703125" style="490" bestFit="1" customWidth="1"/>
    <col min="6410" max="6656" width="9.140625" style="490"/>
    <col min="6657" max="6657" width="5.7109375" style="490" customWidth="1"/>
    <col min="6658" max="6658" width="60.7109375" style="490" customWidth="1"/>
    <col min="6659" max="6659" width="7.7109375" style="490" customWidth="1"/>
    <col min="6660" max="6660" width="8.7109375" style="490" customWidth="1"/>
    <col min="6661" max="6661" width="13.7109375" style="490" customWidth="1"/>
    <col min="6662" max="6662" width="15.7109375" style="490" customWidth="1"/>
    <col min="6663" max="6663" width="13.7109375" style="490" customWidth="1"/>
    <col min="6664" max="6664" width="15.7109375" style="490" customWidth="1"/>
    <col min="6665" max="6665" width="14.5703125" style="490" bestFit="1" customWidth="1"/>
    <col min="6666" max="6912" width="9.140625" style="490"/>
    <col min="6913" max="6913" width="5.7109375" style="490" customWidth="1"/>
    <col min="6914" max="6914" width="60.7109375" style="490" customWidth="1"/>
    <col min="6915" max="6915" width="7.7109375" style="490" customWidth="1"/>
    <col min="6916" max="6916" width="8.7109375" style="490" customWidth="1"/>
    <col min="6917" max="6917" width="13.7109375" style="490" customWidth="1"/>
    <col min="6918" max="6918" width="15.7109375" style="490" customWidth="1"/>
    <col min="6919" max="6919" width="13.7109375" style="490" customWidth="1"/>
    <col min="6920" max="6920" width="15.7109375" style="490" customWidth="1"/>
    <col min="6921" max="6921" width="14.5703125" style="490" bestFit="1" customWidth="1"/>
    <col min="6922" max="7168" width="9.140625" style="490"/>
    <col min="7169" max="7169" width="5.7109375" style="490" customWidth="1"/>
    <col min="7170" max="7170" width="60.7109375" style="490" customWidth="1"/>
    <col min="7171" max="7171" width="7.7109375" style="490" customWidth="1"/>
    <col min="7172" max="7172" width="8.7109375" style="490" customWidth="1"/>
    <col min="7173" max="7173" width="13.7109375" style="490" customWidth="1"/>
    <col min="7174" max="7174" width="15.7109375" style="490" customWidth="1"/>
    <col min="7175" max="7175" width="13.7109375" style="490" customWidth="1"/>
    <col min="7176" max="7176" width="15.7109375" style="490" customWidth="1"/>
    <col min="7177" max="7177" width="14.5703125" style="490" bestFit="1" customWidth="1"/>
    <col min="7178" max="7424" width="9.140625" style="490"/>
    <col min="7425" max="7425" width="5.7109375" style="490" customWidth="1"/>
    <col min="7426" max="7426" width="60.7109375" style="490" customWidth="1"/>
    <col min="7427" max="7427" width="7.7109375" style="490" customWidth="1"/>
    <col min="7428" max="7428" width="8.7109375" style="490" customWidth="1"/>
    <col min="7429" max="7429" width="13.7109375" style="490" customWidth="1"/>
    <col min="7430" max="7430" width="15.7109375" style="490" customWidth="1"/>
    <col min="7431" max="7431" width="13.7109375" style="490" customWidth="1"/>
    <col min="7432" max="7432" width="15.7109375" style="490" customWidth="1"/>
    <col min="7433" max="7433" width="14.5703125" style="490" bestFit="1" customWidth="1"/>
    <col min="7434" max="7680" width="9.140625" style="490"/>
    <col min="7681" max="7681" width="5.7109375" style="490" customWidth="1"/>
    <col min="7682" max="7682" width="60.7109375" style="490" customWidth="1"/>
    <col min="7683" max="7683" width="7.7109375" style="490" customWidth="1"/>
    <col min="7684" max="7684" width="8.7109375" style="490" customWidth="1"/>
    <col min="7685" max="7685" width="13.7109375" style="490" customWidth="1"/>
    <col min="7686" max="7686" width="15.7109375" style="490" customWidth="1"/>
    <col min="7687" max="7687" width="13.7109375" style="490" customWidth="1"/>
    <col min="7688" max="7688" width="15.7109375" style="490" customWidth="1"/>
    <col min="7689" max="7689" width="14.5703125" style="490" bestFit="1" customWidth="1"/>
    <col min="7690" max="7936" width="9.140625" style="490"/>
    <col min="7937" max="7937" width="5.7109375" style="490" customWidth="1"/>
    <col min="7938" max="7938" width="60.7109375" style="490" customWidth="1"/>
    <col min="7939" max="7939" width="7.7109375" style="490" customWidth="1"/>
    <col min="7940" max="7940" width="8.7109375" style="490" customWidth="1"/>
    <col min="7941" max="7941" width="13.7109375" style="490" customWidth="1"/>
    <col min="7942" max="7942" width="15.7109375" style="490" customWidth="1"/>
    <col min="7943" max="7943" width="13.7109375" style="490" customWidth="1"/>
    <col min="7944" max="7944" width="15.7109375" style="490" customWidth="1"/>
    <col min="7945" max="7945" width="14.5703125" style="490" bestFit="1" customWidth="1"/>
    <col min="7946" max="8192" width="9.140625" style="490"/>
    <col min="8193" max="8193" width="5.7109375" style="490" customWidth="1"/>
    <col min="8194" max="8194" width="60.7109375" style="490" customWidth="1"/>
    <col min="8195" max="8195" width="7.7109375" style="490" customWidth="1"/>
    <col min="8196" max="8196" width="8.7109375" style="490" customWidth="1"/>
    <col min="8197" max="8197" width="13.7109375" style="490" customWidth="1"/>
    <col min="8198" max="8198" width="15.7109375" style="490" customWidth="1"/>
    <col min="8199" max="8199" width="13.7109375" style="490" customWidth="1"/>
    <col min="8200" max="8200" width="15.7109375" style="490" customWidth="1"/>
    <col min="8201" max="8201" width="14.5703125" style="490" bestFit="1" customWidth="1"/>
    <col min="8202" max="8448" width="9.140625" style="490"/>
    <col min="8449" max="8449" width="5.7109375" style="490" customWidth="1"/>
    <col min="8450" max="8450" width="60.7109375" style="490" customWidth="1"/>
    <col min="8451" max="8451" width="7.7109375" style="490" customWidth="1"/>
    <col min="8452" max="8452" width="8.7109375" style="490" customWidth="1"/>
    <col min="8453" max="8453" width="13.7109375" style="490" customWidth="1"/>
    <col min="8454" max="8454" width="15.7109375" style="490" customWidth="1"/>
    <col min="8455" max="8455" width="13.7109375" style="490" customWidth="1"/>
    <col min="8456" max="8456" width="15.7109375" style="490" customWidth="1"/>
    <col min="8457" max="8457" width="14.5703125" style="490" bestFit="1" customWidth="1"/>
    <col min="8458" max="8704" width="9.140625" style="490"/>
    <col min="8705" max="8705" width="5.7109375" style="490" customWidth="1"/>
    <col min="8706" max="8706" width="60.7109375" style="490" customWidth="1"/>
    <col min="8707" max="8707" width="7.7109375" style="490" customWidth="1"/>
    <col min="8708" max="8708" width="8.7109375" style="490" customWidth="1"/>
    <col min="8709" max="8709" width="13.7109375" style="490" customWidth="1"/>
    <col min="8710" max="8710" width="15.7109375" style="490" customWidth="1"/>
    <col min="8711" max="8711" width="13.7109375" style="490" customWidth="1"/>
    <col min="8712" max="8712" width="15.7109375" style="490" customWidth="1"/>
    <col min="8713" max="8713" width="14.5703125" style="490" bestFit="1" customWidth="1"/>
    <col min="8714" max="8960" width="9.140625" style="490"/>
    <col min="8961" max="8961" width="5.7109375" style="490" customWidth="1"/>
    <col min="8962" max="8962" width="60.7109375" style="490" customWidth="1"/>
    <col min="8963" max="8963" width="7.7109375" style="490" customWidth="1"/>
    <col min="8964" max="8964" width="8.7109375" style="490" customWidth="1"/>
    <col min="8965" max="8965" width="13.7109375" style="490" customWidth="1"/>
    <col min="8966" max="8966" width="15.7109375" style="490" customWidth="1"/>
    <col min="8967" max="8967" width="13.7109375" style="490" customWidth="1"/>
    <col min="8968" max="8968" width="15.7109375" style="490" customWidth="1"/>
    <col min="8969" max="8969" width="14.5703125" style="490" bestFit="1" customWidth="1"/>
    <col min="8970" max="9216" width="9.140625" style="490"/>
    <col min="9217" max="9217" width="5.7109375" style="490" customWidth="1"/>
    <col min="9218" max="9218" width="60.7109375" style="490" customWidth="1"/>
    <col min="9219" max="9219" width="7.7109375" style="490" customWidth="1"/>
    <col min="9220" max="9220" width="8.7109375" style="490" customWidth="1"/>
    <col min="9221" max="9221" width="13.7109375" style="490" customWidth="1"/>
    <col min="9222" max="9222" width="15.7109375" style="490" customWidth="1"/>
    <col min="9223" max="9223" width="13.7109375" style="490" customWidth="1"/>
    <col min="9224" max="9224" width="15.7109375" style="490" customWidth="1"/>
    <col min="9225" max="9225" width="14.5703125" style="490" bestFit="1" customWidth="1"/>
    <col min="9226" max="9472" width="9.140625" style="490"/>
    <col min="9473" max="9473" width="5.7109375" style="490" customWidth="1"/>
    <col min="9474" max="9474" width="60.7109375" style="490" customWidth="1"/>
    <col min="9475" max="9475" width="7.7109375" style="490" customWidth="1"/>
    <col min="9476" max="9476" width="8.7109375" style="490" customWidth="1"/>
    <col min="9477" max="9477" width="13.7109375" style="490" customWidth="1"/>
    <col min="9478" max="9478" width="15.7109375" style="490" customWidth="1"/>
    <col min="9479" max="9479" width="13.7109375" style="490" customWidth="1"/>
    <col min="9480" max="9480" width="15.7109375" style="490" customWidth="1"/>
    <col min="9481" max="9481" width="14.5703125" style="490" bestFit="1" customWidth="1"/>
    <col min="9482" max="9728" width="9.140625" style="490"/>
    <col min="9729" max="9729" width="5.7109375" style="490" customWidth="1"/>
    <col min="9730" max="9730" width="60.7109375" style="490" customWidth="1"/>
    <col min="9731" max="9731" width="7.7109375" style="490" customWidth="1"/>
    <col min="9732" max="9732" width="8.7109375" style="490" customWidth="1"/>
    <col min="9733" max="9733" width="13.7109375" style="490" customWidth="1"/>
    <col min="9734" max="9734" width="15.7109375" style="490" customWidth="1"/>
    <col min="9735" max="9735" width="13.7109375" style="490" customWidth="1"/>
    <col min="9736" max="9736" width="15.7109375" style="490" customWidth="1"/>
    <col min="9737" max="9737" width="14.5703125" style="490" bestFit="1" customWidth="1"/>
    <col min="9738" max="9984" width="9.140625" style="490"/>
    <col min="9985" max="9985" width="5.7109375" style="490" customWidth="1"/>
    <col min="9986" max="9986" width="60.7109375" style="490" customWidth="1"/>
    <col min="9987" max="9987" width="7.7109375" style="490" customWidth="1"/>
    <col min="9988" max="9988" width="8.7109375" style="490" customWidth="1"/>
    <col min="9989" max="9989" width="13.7109375" style="490" customWidth="1"/>
    <col min="9990" max="9990" width="15.7109375" style="490" customWidth="1"/>
    <col min="9991" max="9991" width="13.7109375" style="490" customWidth="1"/>
    <col min="9992" max="9992" width="15.7109375" style="490" customWidth="1"/>
    <col min="9993" max="9993" width="14.5703125" style="490" bestFit="1" customWidth="1"/>
    <col min="9994" max="10240" width="9.140625" style="490"/>
    <col min="10241" max="10241" width="5.7109375" style="490" customWidth="1"/>
    <col min="10242" max="10242" width="60.7109375" style="490" customWidth="1"/>
    <col min="10243" max="10243" width="7.7109375" style="490" customWidth="1"/>
    <col min="10244" max="10244" width="8.7109375" style="490" customWidth="1"/>
    <col min="10245" max="10245" width="13.7109375" style="490" customWidth="1"/>
    <col min="10246" max="10246" width="15.7109375" style="490" customWidth="1"/>
    <col min="10247" max="10247" width="13.7109375" style="490" customWidth="1"/>
    <col min="10248" max="10248" width="15.7109375" style="490" customWidth="1"/>
    <col min="10249" max="10249" width="14.5703125" style="490" bestFit="1" customWidth="1"/>
    <col min="10250" max="10496" width="9.140625" style="490"/>
    <col min="10497" max="10497" width="5.7109375" style="490" customWidth="1"/>
    <col min="10498" max="10498" width="60.7109375" style="490" customWidth="1"/>
    <col min="10499" max="10499" width="7.7109375" style="490" customWidth="1"/>
    <col min="10500" max="10500" width="8.7109375" style="490" customWidth="1"/>
    <col min="10501" max="10501" width="13.7109375" style="490" customWidth="1"/>
    <col min="10502" max="10502" width="15.7109375" style="490" customWidth="1"/>
    <col min="10503" max="10503" width="13.7109375" style="490" customWidth="1"/>
    <col min="10504" max="10504" width="15.7109375" style="490" customWidth="1"/>
    <col min="10505" max="10505" width="14.5703125" style="490" bestFit="1" customWidth="1"/>
    <col min="10506" max="10752" width="9.140625" style="490"/>
    <col min="10753" max="10753" width="5.7109375" style="490" customWidth="1"/>
    <col min="10754" max="10754" width="60.7109375" style="490" customWidth="1"/>
    <col min="10755" max="10755" width="7.7109375" style="490" customWidth="1"/>
    <col min="10756" max="10756" width="8.7109375" style="490" customWidth="1"/>
    <col min="10757" max="10757" width="13.7109375" style="490" customWidth="1"/>
    <col min="10758" max="10758" width="15.7109375" style="490" customWidth="1"/>
    <col min="10759" max="10759" width="13.7109375" style="490" customWidth="1"/>
    <col min="10760" max="10760" width="15.7109375" style="490" customWidth="1"/>
    <col min="10761" max="10761" width="14.5703125" style="490" bestFit="1" customWidth="1"/>
    <col min="10762" max="11008" width="9.140625" style="490"/>
    <col min="11009" max="11009" width="5.7109375" style="490" customWidth="1"/>
    <col min="11010" max="11010" width="60.7109375" style="490" customWidth="1"/>
    <col min="11011" max="11011" width="7.7109375" style="490" customWidth="1"/>
    <col min="11012" max="11012" width="8.7109375" style="490" customWidth="1"/>
    <col min="11013" max="11013" width="13.7109375" style="490" customWidth="1"/>
    <col min="11014" max="11014" width="15.7109375" style="490" customWidth="1"/>
    <col min="11015" max="11015" width="13.7109375" style="490" customWidth="1"/>
    <col min="11016" max="11016" width="15.7109375" style="490" customWidth="1"/>
    <col min="11017" max="11017" width="14.5703125" style="490" bestFit="1" customWidth="1"/>
    <col min="11018" max="11264" width="9.140625" style="490"/>
    <col min="11265" max="11265" width="5.7109375" style="490" customWidth="1"/>
    <col min="11266" max="11266" width="60.7109375" style="490" customWidth="1"/>
    <col min="11267" max="11267" width="7.7109375" style="490" customWidth="1"/>
    <col min="11268" max="11268" width="8.7109375" style="490" customWidth="1"/>
    <col min="11269" max="11269" width="13.7109375" style="490" customWidth="1"/>
    <col min="11270" max="11270" width="15.7109375" style="490" customWidth="1"/>
    <col min="11271" max="11271" width="13.7109375" style="490" customWidth="1"/>
    <col min="11272" max="11272" width="15.7109375" style="490" customWidth="1"/>
    <col min="11273" max="11273" width="14.5703125" style="490" bestFit="1" customWidth="1"/>
    <col min="11274" max="11520" width="9.140625" style="490"/>
    <col min="11521" max="11521" width="5.7109375" style="490" customWidth="1"/>
    <col min="11522" max="11522" width="60.7109375" style="490" customWidth="1"/>
    <col min="11523" max="11523" width="7.7109375" style="490" customWidth="1"/>
    <col min="11524" max="11524" width="8.7109375" style="490" customWidth="1"/>
    <col min="11525" max="11525" width="13.7109375" style="490" customWidth="1"/>
    <col min="11526" max="11526" width="15.7109375" style="490" customWidth="1"/>
    <col min="11527" max="11527" width="13.7109375" style="490" customWidth="1"/>
    <col min="11528" max="11528" width="15.7109375" style="490" customWidth="1"/>
    <col min="11529" max="11529" width="14.5703125" style="490" bestFit="1" customWidth="1"/>
    <col min="11530" max="11776" width="9.140625" style="490"/>
    <col min="11777" max="11777" width="5.7109375" style="490" customWidth="1"/>
    <col min="11778" max="11778" width="60.7109375" style="490" customWidth="1"/>
    <col min="11779" max="11779" width="7.7109375" style="490" customWidth="1"/>
    <col min="11780" max="11780" width="8.7109375" style="490" customWidth="1"/>
    <col min="11781" max="11781" width="13.7109375" style="490" customWidth="1"/>
    <col min="11782" max="11782" width="15.7109375" style="490" customWidth="1"/>
    <col min="11783" max="11783" width="13.7109375" style="490" customWidth="1"/>
    <col min="11784" max="11784" width="15.7109375" style="490" customWidth="1"/>
    <col min="11785" max="11785" width="14.5703125" style="490" bestFit="1" customWidth="1"/>
    <col min="11786" max="12032" width="9.140625" style="490"/>
    <col min="12033" max="12033" width="5.7109375" style="490" customWidth="1"/>
    <col min="12034" max="12034" width="60.7109375" style="490" customWidth="1"/>
    <col min="12035" max="12035" width="7.7109375" style="490" customWidth="1"/>
    <col min="12036" max="12036" width="8.7109375" style="490" customWidth="1"/>
    <col min="12037" max="12037" width="13.7109375" style="490" customWidth="1"/>
    <col min="12038" max="12038" width="15.7109375" style="490" customWidth="1"/>
    <col min="12039" max="12039" width="13.7109375" style="490" customWidth="1"/>
    <col min="12040" max="12040" width="15.7109375" style="490" customWidth="1"/>
    <col min="12041" max="12041" width="14.5703125" style="490" bestFit="1" customWidth="1"/>
    <col min="12042" max="12288" width="9.140625" style="490"/>
    <col min="12289" max="12289" width="5.7109375" style="490" customWidth="1"/>
    <col min="12290" max="12290" width="60.7109375" style="490" customWidth="1"/>
    <col min="12291" max="12291" width="7.7109375" style="490" customWidth="1"/>
    <col min="12292" max="12292" width="8.7109375" style="490" customWidth="1"/>
    <col min="12293" max="12293" width="13.7109375" style="490" customWidth="1"/>
    <col min="12294" max="12294" width="15.7109375" style="490" customWidth="1"/>
    <col min="12295" max="12295" width="13.7109375" style="490" customWidth="1"/>
    <col min="12296" max="12296" width="15.7109375" style="490" customWidth="1"/>
    <col min="12297" max="12297" width="14.5703125" style="490" bestFit="1" customWidth="1"/>
    <col min="12298" max="12544" width="9.140625" style="490"/>
    <col min="12545" max="12545" width="5.7109375" style="490" customWidth="1"/>
    <col min="12546" max="12546" width="60.7109375" style="490" customWidth="1"/>
    <col min="12547" max="12547" width="7.7109375" style="490" customWidth="1"/>
    <col min="12548" max="12548" width="8.7109375" style="490" customWidth="1"/>
    <col min="12549" max="12549" width="13.7109375" style="490" customWidth="1"/>
    <col min="12550" max="12550" width="15.7109375" style="490" customWidth="1"/>
    <col min="12551" max="12551" width="13.7109375" style="490" customWidth="1"/>
    <col min="12552" max="12552" width="15.7109375" style="490" customWidth="1"/>
    <col min="12553" max="12553" width="14.5703125" style="490" bestFit="1" customWidth="1"/>
    <col min="12554" max="12800" width="9.140625" style="490"/>
    <col min="12801" max="12801" width="5.7109375" style="490" customWidth="1"/>
    <col min="12802" max="12802" width="60.7109375" style="490" customWidth="1"/>
    <col min="12803" max="12803" width="7.7109375" style="490" customWidth="1"/>
    <col min="12804" max="12804" width="8.7109375" style="490" customWidth="1"/>
    <col min="12805" max="12805" width="13.7109375" style="490" customWidth="1"/>
    <col min="12806" max="12806" width="15.7109375" style="490" customWidth="1"/>
    <col min="12807" max="12807" width="13.7109375" style="490" customWidth="1"/>
    <col min="12808" max="12808" width="15.7109375" style="490" customWidth="1"/>
    <col min="12809" max="12809" width="14.5703125" style="490" bestFit="1" customWidth="1"/>
    <col min="12810" max="13056" width="9.140625" style="490"/>
    <col min="13057" max="13057" width="5.7109375" style="490" customWidth="1"/>
    <col min="13058" max="13058" width="60.7109375" style="490" customWidth="1"/>
    <col min="13059" max="13059" width="7.7109375" style="490" customWidth="1"/>
    <col min="13060" max="13060" width="8.7109375" style="490" customWidth="1"/>
    <col min="13061" max="13061" width="13.7109375" style="490" customWidth="1"/>
    <col min="13062" max="13062" width="15.7109375" style="490" customWidth="1"/>
    <col min="13063" max="13063" width="13.7109375" style="490" customWidth="1"/>
    <col min="13064" max="13064" width="15.7109375" style="490" customWidth="1"/>
    <col min="13065" max="13065" width="14.5703125" style="490" bestFit="1" customWidth="1"/>
    <col min="13066" max="13312" width="9.140625" style="490"/>
    <col min="13313" max="13313" width="5.7109375" style="490" customWidth="1"/>
    <col min="13314" max="13314" width="60.7109375" style="490" customWidth="1"/>
    <col min="13315" max="13315" width="7.7109375" style="490" customWidth="1"/>
    <col min="13316" max="13316" width="8.7109375" style="490" customWidth="1"/>
    <col min="13317" max="13317" width="13.7109375" style="490" customWidth="1"/>
    <col min="13318" max="13318" width="15.7109375" style="490" customWidth="1"/>
    <col min="13319" max="13319" width="13.7109375" style="490" customWidth="1"/>
    <col min="13320" max="13320" width="15.7109375" style="490" customWidth="1"/>
    <col min="13321" max="13321" width="14.5703125" style="490" bestFit="1" customWidth="1"/>
    <col min="13322" max="13568" width="9.140625" style="490"/>
    <col min="13569" max="13569" width="5.7109375" style="490" customWidth="1"/>
    <col min="13570" max="13570" width="60.7109375" style="490" customWidth="1"/>
    <col min="13571" max="13571" width="7.7109375" style="490" customWidth="1"/>
    <col min="13572" max="13572" width="8.7109375" style="490" customWidth="1"/>
    <col min="13573" max="13573" width="13.7109375" style="490" customWidth="1"/>
    <col min="13574" max="13574" width="15.7109375" style="490" customWidth="1"/>
    <col min="13575" max="13575" width="13.7109375" style="490" customWidth="1"/>
    <col min="13576" max="13576" width="15.7109375" style="490" customWidth="1"/>
    <col min="13577" max="13577" width="14.5703125" style="490" bestFit="1" customWidth="1"/>
    <col min="13578" max="13824" width="9.140625" style="490"/>
    <col min="13825" max="13825" width="5.7109375" style="490" customWidth="1"/>
    <col min="13826" max="13826" width="60.7109375" style="490" customWidth="1"/>
    <col min="13827" max="13827" width="7.7109375" style="490" customWidth="1"/>
    <col min="13828" max="13828" width="8.7109375" style="490" customWidth="1"/>
    <col min="13829" max="13829" width="13.7109375" style="490" customWidth="1"/>
    <col min="13830" max="13830" width="15.7109375" style="490" customWidth="1"/>
    <col min="13831" max="13831" width="13.7109375" style="490" customWidth="1"/>
    <col min="13832" max="13832" width="15.7109375" style="490" customWidth="1"/>
    <col min="13833" max="13833" width="14.5703125" style="490" bestFit="1" customWidth="1"/>
    <col min="13834" max="14080" width="9.140625" style="490"/>
    <col min="14081" max="14081" width="5.7109375" style="490" customWidth="1"/>
    <col min="14082" max="14082" width="60.7109375" style="490" customWidth="1"/>
    <col min="14083" max="14083" width="7.7109375" style="490" customWidth="1"/>
    <col min="14084" max="14084" width="8.7109375" style="490" customWidth="1"/>
    <col min="14085" max="14085" width="13.7109375" style="490" customWidth="1"/>
    <col min="14086" max="14086" width="15.7109375" style="490" customWidth="1"/>
    <col min="14087" max="14087" width="13.7109375" style="490" customWidth="1"/>
    <col min="14088" max="14088" width="15.7109375" style="490" customWidth="1"/>
    <col min="14089" max="14089" width="14.5703125" style="490" bestFit="1" customWidth="1"/>
    <col min="14090" max="14336" width="9.140625" style="490"/>
    <col min="14337" max="14337" width="5.7109375" style="490" customWidth="1"/>
    <col min="14338" max="14338" width="60.7109375" style="490" customWidth="1"/>
    <col min="14339" max="14339" width="7.7109375" style="490" customWidth="1"/>
    <col min="14340" max="14340" width="8.7109375" style="490" customWidth="1"/>
    <col min="14341" max="14341" width="13.7109375" style="490" customWidth="1"/>
    <col min="14342" max="14342" width="15.7109375" style="490" customWidth="1"/>
    <col min="14343" max="14343" width="13.7109375" style="490" customWidth="1"/>
    <col min="14344" max="14344" width="15.7109375" style="490" customWidth="1"/>
    <col min="14345" max="14345" width="14.5703125" style="490" bestFit="1" customWidth="1"/>
    <col min="14346" max="14592" width="9.140625" style="490"/>
    <col min="14593" max="14593" width="5.7109375" style="490" customWidth="1"/>
    <col min="14594" max="14594" width="60.7109375" style="490" customWidth="1"/>
    <col min="14595" max="14595" width="7.7109375" style="490" customWidth="1"/>
    <col min="14596" max="14596" width="8.7109375" style="490" customWidth="1"/>
    <col min="14597" max="14597" width="13.7109375" style="490" customWidth="1"/>
    <col min="14598" max="14598" width="15.7109375" style="490" customWidth="1"/>
    <col min="14599" max="14599" width="13.7109375" style="490" customWidth="1"/>
    <col min="14600" max="14600" width="15.7109375" style="490" customWidth="1"/>
    <col min="14601" max="14601" width="14.5703125" style="490" bestFit="1" customWidth="1"/>
    <col min="14602" max="14848" width="9.140625" style="490"/>
    <col min="14849" max="14849" width="5.7109375" style="490" customWidth="1"/>
    <col min="14850" max="14850" width="60.7109375" style="490" customWidth="1"/>
    <col min="14851" max="14851" width="7.7109375" style="490" customWidth="1"/>
    <col min="14852" max="14852" width="8.7109375" style="490" customWidth="1"/>
    <col min="14853" max="14853" width="13.7109375" style="490" customWidth="1"/>
    <col min="14854" max="14854" width="15.7109375" style="490" customWidth="1"/>
    <col min="14855" max="14855" width="13.7109375" style="490" customWidth="1"/>
    <col min="14856" max="14856" width="15.7109375" style="490" customWidth="1"/>
    <col min="14857" max="14857" width="14.5703125" style="490" bestFit="1" customWidth="1"/>
    <col min="14858" max="15104" width="9.140625" style="490"/>
    <col min="15105" max="15105" width="5.7109375" style="490" customWidth="1"/>
    <col min="15106" max="15106" width="60.7109375" style="490" customWidth="1"/>
    <col min="15107" max="15107" width="7.7109375" style="490" customWidth="1"/>
    <col min="15108" max="15108" width="8.7109375" style="490" customWidth="1"/>
    <col min="15109" max="15109" width="13.7109375" style="490" customWidth="1"/>
    <col min="15110" max="15110" width="15.7109375" style="490" customWidth="1"/>
    <col min="15111" max="15111" width="13.7109375" style="490" customWidth="1"/>
    <col min="15112" max="15112" width="15.7109375" style="490" customWidth="1"/>
    <col min="15113" max="15113" width="14.5703125" style="490" bestFit="1" customWidth="1"/>
    <col min="15114" max="15360" width="9.140625" style="490"/>
    <col min="15361" max="15361" width="5.7109375" style="490" customWidth="1"/>
    <col min="15362" max="15362" width="60.7109375" style="490" customWidth="1"/>
    <col min="15363" max="15363" width="7.7109375" style="490" customWidth="1"/>
    <col min="15364" max="15364" width="8.7109375" style="490" customWidth="1"/>
    <col min="15365" max="15365" width="13.7109375" style="490" customWidth="1"/>
    <col min="15366" max="15366" width="15.7109375" style="490" customWidth="1"/>
    <col min="15367" max="15367" width="13.7109375" style="490" customWidth="1"/>
    <col min="15368" max="15368" width="15.7109375" style="490" customWidth="1"/>
    <col min="15369" max="15369" width="14.5703125" style="490" bestFit="1" customWidth="1"/>
    <col min="15370" max="15616" width="9.140625" style="490"/>
    <col min="15617" max="15617" width="5.7109375" style="490" customWidth="1"/>
    <col min="15618" max="15618" width="60.7109375" style="490" customWidth="1"/>
    <col min="15619" max="15619" width="7.7109375" style="490" customWidth="1"/>
    <col min="15620" max="15620" width="8.7109375" style="490" customWidth="1"/>
    <col min="15621" max="15621" width="13.7109375" style="490" customWidth="1"/>
    <col min="15622" max="15622" width="15.7109375" style="490" customWidth="1"/>
    <col min="15623" max="15623" width="13.7109375" style="490" customWidth="1"/>
    <col min="15624" max="15624" width="15.7109375" style="490" customWidth="1"/>
    <col min="15625" max="15625" width="14.5703125" style="490" bestFit="1" customWidth="1"/>
    <col min="15626" max="15872" width="9.140625" style="490"/>
    <col min="15873" max="15873" width="5.7109375" style="490" customWidth="1"/>
    <col min="15874" max="15874" width="60.7109375" style="490" customWidth="1"/>
    <col min="15875" max="15875" width="7.7109375" style="490" customWidth="1"/>
    <col min="15876" max="15876" width="8.7109375" style="490" customWidth="1"/>
    <col min="15877" max="15877" width="13.7109375" style="490" customWidth="1"/>
    <col min="15878" max="15878" width="15.7109375" style="490" customWidth="1"/>
    <col min="15879" max="15879" width="13.7109375" style="490" customWidth="1"/>
    <col min="15880" max="15880" width="15.7109375" style="490" customWidth="1"/>
    <col min="15881" max="15881" width="14.5703125" style="490" bestFit="1" customWidth="1"/>
    <col min="15882" max="16128" width="9.140625" style="490"/>
    <col min="16129" max="16129" width="5.7109375" style="490" customWidth="1"/>
    <col min="16130" max="16130" width="60.7109375" style="490" customWidth="1"/>
    <col min="16131" max="16131" width="7.7109375" style="490" customWidth="1"/>
    <col min="16132" max="16132" width="8.7109375" style="490" customWidth="1"/>
    <col min="16133" max="16133" width="13.7109375" style="490" customWidth="1"/>
    <col min="16134" max="16134" width="15.7109375" style="490" customWidth="1"/>
    <col min="16135" max="16135" width="13.7109375" style="490" customWidth="1"/>
    <col min="16136" max="16136" width="15.7109375" style="490" customWidth="1"/>
    <col min="16137" max="16137" width="14.5703125" style="490" bestFit="1" customWidth="1"/>
    <col min="16138" max="16384" width="9.140625" style="490"/>
  </cols>
  <sheetData>
    <row r="1" spans="1:9" s="545" customFormat="1" ht="21" thickBot="1">
      <c r="A1" s="963" t="s">
        <v>494</v>
      </c>
      <c r="B1" s="964"/>
      <c r="C1" s="964"/>
      <c r="D1" s="964"/>
      <c r="E1" s="964"/>
      <c r="F1" s="964"/>
      <c r="G1" s="964"/>
      <c r="H1" s="965"/>
      <c r="I1" s="687"/>
    </row>
    <row r="2" spans="1:9" s="545" customFormat="1" ht="39.950000000000003" customHeight="1" thickBot="1">
      <c r="A2" s="963" t="s">
        <v>479</v>
      </c>
      <c r="B2" s="964"/>
      <c r="C2" s="964"/>
      <c r="D2" s="964"/>
      <c r="E2" s="964"/>
      <c r="F2" s="964"/>
      <c r="G2" s="964"/>
      <c r="H2" s="965"/>
      <c r="I2" s="687"/>
    </row>
    <row r="3" spans="1:9" s="545" customFormat="1" ht="21" thickBot="1">
      <c r="A3" s="546"/>
      <c r="B3" s="547"/>
      <c r="C3" s="548"/>
      <c r="D3" s="548"/>
      <c r="E3" s="549"/>
      <c r="F3" s="550"/>
      <c r="G3" s="549"/>
      <c r="H3" s="551"/>
      <c r="I3" s="687"/>
    </row>
    <row r="4" spans="1:9" s="491" customFormat="1" ht="25.5">
      <c r="A4" s="553" t="s">
        <v>495</v>
      </c>
      <c r="B4" s="554" t="s">
        <v>496</v>
      </c>
      <c r="C4" s="555" t="s">
        <v>497</v>
      </c>
      <c r="D4" s="555" t="s">
        <v>498</v>
      </c>
      <c r="E4" s="556" t="s">
        <v>499</v>
      </c>
      <c r="F4" s="557" t="s">
        <v>483</v>
      </c>
      <c r="G4" s="556" t="s">
        <v>500</v>
      </c>
      <c r="H4" s="558" t="s">
        <v>501</v>
      </c>
      <c r="I4" s="490"/>
    </row>
    <row r="5" spans="1:9" s="491" customFormat="1" ht="13.5" thickBot="1">
      <c r="A5" s="560"/>
      <c r="B5" s="561"/>
      <c r="C5" s="562"/>
      <c r="D5" s="562"/>
      <c r="E5" s="563" t="s">
        <v>57</v>
      </c>
      <c r="F5" s="564" t="s">
        <v>57</v>
      </c>
      <c r="G5" s="563" t="s">
        <v>57</v>
      </c>
      <c r="H5" s="565" t="s">
        <v>57</v>
      </c>
      <c r="I5" s="490"/>
    </row>
    <row r="6" spans="1:9" s="491" customFormat="1">
      <c r="A6" s="566"/>
      <c r="B6" s="567"/>
      <c r="C6" s="568"/>
      <c r="D6" s="568"/>
      <c r="E6" s="569"/>
      <c r="F6" s="570"/>
      <c r="G6" s="569"/>
      <c r="H6" s="571"/>
      <c r="I6" s="490"/>
    </row>
    <row r="7" spans="1:9" s="491" customFormat="1">
      <c r="A7" s="572"/>
      <c r="B7" s="573" t="s">
        <v>492</v>
      </c>
      <c r="C7" s="574"/>
      <c r="D7" s="574"/>
      <c r="E7" s="575"/>
      <c r="F7" s="576"/>
      <c r="G7" s="575"/>
      <c r="H7" s="577"/>
      <c r="I7" s="490"/>
    </row>
    <row r="8" spans="1:9" s="491" customFormat="1">
      <c r="A8" s="579"/>
      <c r="B8" s="775"/>
      <c r="C8" s="775"/>
      <c r="D8" s="775"/>
      <c r="E8" s="776"/>
      <c r="F8" s="777"/>
      <c r="G8" s="776"/>
      <c r="H8" s="778"/>
      <c r="I8" s="490"/>
    </row>
    <row r="9" spans="1:9">
      <c r="A9" s="485"/>
      <c r="B9" s="585" t="s">
        <v>525</v>
      </c>
      <c r="C9" s="586"/>
      <c r="D9" s="587"/>
      <c r="E9" s="588"/>
      <c r="F9" s="589">
        <f>PRODUCT(C9,E9)</f>
        <v>0</v>
      </c>
      <c r="G9" s="588"/>
      <c r="H9" s="363">
        <f>PRODUCT(C9,G9)</f>
        <v>0</v>
      </c>
    </row>
    <row r="10" spans="1:9" s="608" customFormat="1">
      <c r="A10" s="485">
        <v>1</v>
      </c>
      <c r="B10" s="677" t="s">
        <v>621</v>
      </c>
      <c r="C10" s="355">
        <v>220</v>
      </c>
      <c r="D10" s="605" t="s">
        <v>132</v>
      </c>
      <c r="E10" s="357">
        <v>0</v>
      </c>
      <c r="F10" s="589">
        <f>E10*C10</f>
        <v>0</v>
      </c>
      <c r="G10" s="357">
        <v>0</v>
      </c>
      <c r="H10" s="363">
        <f>G10*C10</f>
        <v>0</v>
      </c>
    </row>
    <row r="11" spans="1:9" s="608" customFormat="1">
      <c r="A11" s="594"/>
      <c r="B11" s="678" t="s">
        <v>622</v>
      </c>
      <c r="C11" s="359"/>
      <c r="D11" s="607"/>
      <c r="E11" s="361"/>
      <c r="F11" s="589">
        <f t="shared" ref="F11:F49" si="0">E11*C11</f>
        <v>0</v>
      </c>
      <c r="G11" s="361"/>
      <c r="H11" s="363">
        <f t="shared" ref="H11:H49" si="1">G11*C11</f>
        <v>0</v>
      </c>
    </row>
    <row r="12" spans="1:9" s="608" customFormat="1">
      <c r="A12" s="485">
        <v>2</v>
      </c>
      <c r="B12" s="677" t="s">
        <v>623</v>
      </c>
      <c r="C12" s="355">
        <v>160</v>
      </c>
      <c r="D12" s="605" t="s">
        <v>132</v>
      </c>
      <c r="E12" s="357">
        <v>0</v>
      </c>
      <c r="F12" s="589">
        <f t="shared" si="0"/>
        <v>0</v>
      </c>
      <c r="G12" s="357">
        <v>0</v>
      </c>
      <c r="H12" s="363">
        <f t="shared" si="1"/>
        <v>0</v>
      </c>
    </row>
    <row r="13" spans="1:9" s="608" customFormat="1">
      <c r="A13" s="594"/>
      <c r="B13" s="678" t="s">
        <v>624</v>
      </c>
      <c r="C13" s="359"/>
      <c r="D13" s="607"/>
      <c r="E13" s="361"/>
      <c r="F13" s="589">
        <f t="shared" si="0"/>
        <v>0</v>
      </c>
      <c r="G13" s="361"/>
      <c r="H13" s="363">
        <f t="shared" si="1"/>
        <v>0</v>
      </c>
    </row>
    <row r="14" spans="1:9" s="608" customFormat="1">
      <c r="A14" s="485">
        <v>3</v>
      </c>
      <c r="B14" s="677" t="s">
        <v>625</v>
      </c>
      <c r="C14" s="355">
        <v>150</v>
      </c>
      <c r="D14" s="605" t="s">
        <v>132</v>
      </c>
      <c r="E14" s="357">
        <v>0</v>
      </c>
      <c r="F14" s="589">
        <f t="shared" si="0"/>
        <v>0</v>
      </c>
      <c r="G14" s="357">
        <v>0</v>
      </c>
      <c r="H14" s="363">
        <f t="shared" si="1"/>
        <v>0</v>
      </c>
    </row>
    <row r="15" spans="1:9" s="608" customFormat="1">
      <c r="A15" s="594"/>
      <c r="B15" s="678" t="s">
        <v>626</v>
      </c>
      <c r="C15" s="359"/>
      <c r="D15" s="607"/>
      <c r="E15" s="361"/>
      <c r="F15" s="589">
        <f t="shared" si="0"/>
        <v>0</v>
      </c>
      <c r="G15" s="361"/>
      <c r="H15" s="363">
        <f t="shared" si="1"/>
        <v>0</v>
      </c>
    </row>
    <row r="16" spans="1:9" s="608" customFormat="1">
      <c r="A16" s="485">
        <v>4</v>
      </c>
      <c r="B16" s="677" t="s">
        <v>627</v>
      </c>
      <c r="C16" s="355">
        <v>120</v>
      </c>
      <c r="D16" s="605" t="s">
        <v>132</v>
      </c>
      <c r="E16" s="357">
        <v>0</v>
      </c>
      <c r="F16" s="589">
        <f t="shared" si="0"/>
        <v>0</v>
      </c>
      <c r="G16" s="357">
        <v>0</v>
      </c>
      <c r="H16" s="363">
        <f t="shared" si="1"/>
        <v>0</v>
      </c>
    </row>
    <row r="17" spans="1:8" s="608" customFormat="1">
      <c r="A17" s="594"/>
      <c r="B17" s="678" t="s">
        <v>567</v>
      </c>
      <c r="C17" s="359"/>
      <c r="D17" s="607"/>
      <c r="E17" s="361"/>
      <c r="F17" s="589">
        <f t="shared" si="0"/>
        <v>0</v>
      </c>
      <c r="G17" s="361"/>
      <c r="H17" s="363">
        <f t="shared" si="1"/>
        <v>0</v>
      </c>
    </row>
    <row r="18" spans="1:8" s="608" customFormat="1">
      <c r="A18" s="485">
        <v>5</v>
      </c>
      <c r="B18" s="677" t="s">
        <v>628</v>
      </c>
      <c r="C18" s="355">
        <v>60</v>
      </c>
      <c r="D18" s="605" t="s">
        <v>132</v>
      </c>
      <c r="E18" s="357">
        <v>0</v>
      </c>
      <c r="F18" s="589">
        <f t="shared" si="0"/>
        <v>0</v>
      </c>
      <c r="G18" s="357">
        <v>0</v>
      </c>
      <c r="H18" s="363">
        <f t="shared" si="1"/>
        <v>0</v>
      </c>
    </row>
    <row r="19" spans="1:8" s="608" customFormat="1">
      <c r="A19" s="594"/>
      <c r="B19" s="678" t="s">
        <v>629</v>
      </c>
      <c r="C19" s="359"/>
      <c r="D19" s="607"/>
      <c r="E19" s="361"/>
      <c r="F19" s="589">
        <f t="shared" si="0"/>
        <v>0</v>
      </c>
      <c r="G19" s="361"/>
      <c r="H19" s="363">
        <f t="shared" si="1"/>
        <v>0</v>
      </c>
    </row>
    <row r="20" spans="1:8" s="608" customFormat="1">
      <c r="A20" s="485">
        <v>6</v>
      </c>
      <c r="B20" s="677" t="s">
        <v>630</v>
      </c>
      <c r="C20" s="355">
        <v>80</v>
      </c>
      <c r="D20" s="605" t="s">
        <v>132</v>
      </c>
      <c r="E20" s="357">
        <v>0</v>
      </c>
      <c r="F20" s="589">
        <f t="shared" si="0"/>
        <v>0</v>
      </c>
      <c r="G20" s="357">
        <v>0</v>
      </c>
      <c r="H20" s="363">
        <f t="shared" si="1"/>
        <v>0</v>
      </c>
    </row>
    <row r="21" spans="1:8" s="608" customFormat="1">
      <c r="A21" s="594"/>
      <c r="B21" s="678" t="s">
        <v>631</v>
      </c>
      <c r="C21" s="359"/>
      <c r="D21" s="607"/>
      <c r="E21" s="361"/>
      <c r="F21" s="589">
        <f t="shared" si="0"/>
        <v>0</v>
      </c>
      <c r="G21" s="361"/>
      <c r="H21" s="363">
        <f t="shared" si="1"/>
        <v>0</v>
      </c>
    </row>
    <row r="22" spans="1:8" s="608" customFormat="1">
      <c r="A22" s="485">
        <v>7</v>
      </c>
      <c r="B22" s="354" t="s">
        <v>632</v>
      </c>
      <c r="C22" s="355">
        <v>60</v>
      </c>
      <c r="D22" s="356" t="s">
        <v>132</v>
      </c>
      <c r="E22" s="357">
        <v>0</v>
      </c>
      <c r="F22" s="589">
        <f t="shared" si="0"/>
        <v>0</v>
      </c>
      <c r="G22" s="357">
        <v>0</v>
      </c>
      <c r="H22" s="363">
        <f t="shared" si="1"/>
        <v>0</v>
      </c>
    </row>
    <row r="23" spans="1:8" s="608" customFormat="1">
      <c r="A23" s="594"/>
      <c r="B23" s="678" t="s">
        <v>633</v>
      </c>
      <c r="C23" s="359"/>
      <c r="D23" s="607"/>
      <c r="E23" s="361"/>
      <c r="F23" s="589">
        <f t="shared" si="0"/>
        <v>0</v>
      </c>
      <c r="G23" s="361"/>
      <c r="H23" s="363">
        <f t="shared" si="1"/>
        <v>0</v>
      </c>
    </row>
    <row r="24" spans="1:8" s="608" customFormat="1" ht="25.5">
      <c r="A24" s="485">
        <v>8</v>
      </c>
      <c r="B24" s="354" t="s">
        <v>634</v>
      </c>
      <c r="C24" s="355">
        <v>40</v>
      </c>
      <c r="D24" s="356" t="s">
        <v>132</v>
      </c>
      <c r="E24" s="357">
        <v>0</v>
      </c>
      <c r="F24" s="589">
        <f t="shared" si="0"/>
        <v>0</v>
      </c>
      <c r="G24" s="357">
        <v>0</v>
      </c>
      <c r="H24" s="363">
        <f t="shared" si="1"/>
        <v>0</v>
      </c>
    </row>
    <row r="25" spans="1:8" s="608" customFormat="1">
      <c r="A25" s="594"/>
      <c r="B25" s="678" t="s">
        <v>635</v>
      </c>
      <c r="C25" s="359"/>
      <c r="D25" s="607"/>
      <c r="E25" s="361"/>
      <c r="F25" s="589">
        <f t="shared" si="0"/>
        <v>0</v>
      </c>
      <c r="G25" s="361"/>
      <c r="H25" s="363">
        <f t="shared" si="1"/>
        <v>0</v>
      </c>
    </row>
    <row r="26" spans="1:8" s="608" customFormat="1" ht="25.5">
      <c r="A26" s="485">
        <v>9</v>
      </c>
      <c r="B26" s="354" t="s">
        <v>636</v>
      </c>
      <c r="C26" s="355">
        <v>100</v>
      </c>
      <c r="D26" s="356" t="s">
        <v>132</v>
      </c>
      <c r="E26" s="357">
        <v>0</v>
      </c>
      <c r="F26" s="589">
        <f t="shared" si="0"/>
        <v>0</v>
      </c>
      <c r="G26" s="357">
        <v>0</v>
      </c>
      <c r="H26" s="363">
        <f t="shared" si="1"/>
        <v>0</v>
      </c>
    </row>
    <row r="27" spans="1:8" s="608" customFormat="1">
      <c r="A27" s="594"/>
      <c r="B27" s="678" t="s">
        <v>637</v>
      </c>
      <c r="C27" s="359"/>
      <c r="D27" s="607"/>
      <c r="E27" s="361"/>
      <c r="F27" s="589">
        <f t="shared" si="0"/>
        <v>0</v>
      </c>
      <c r="G27" s="361"/>
      <c r="H27" s="363">
        <f t="shared" si="1"/>
        <v>0</v>
      </c>
    </row>
    <row r="28" spans="1:8">
      <c r="A28" s="485">
        <v>10</v>
      </c>
      <c r="B28" s="779" t="s">
        <v>638</v>
      </c>
      <c r="C28" s="780">
        <v>52</v>
      </c>
      <c r="D28" s="781" t="s">
        <v>292</v>
      </c>
      <c r="E28" s="357">
        <v>0</v>
      </c>
      <c r="F28" s="589">
        <f t="shared" si="0"/>
        <v>0</v>
      </c>
      <c r="G28" s="357">
        <v>0</v>
      </c>
      <c r="H28" s="363">
        <f t="shared" si="1"/>
        <v>0</v>
      </c>
    </row>
    <row r="29" spans="1:8">
      <c r="A29" s="594"/>
      <c r="B29" s="782" t="s">
        <v>639</v>
      </c>
      <c r="C29" s="359"/>
      <c r="D29" s="607"/>
      <c r="E29" s="361"/>
      <c r="F29" s="589">
        <f t="shared" si="0"/>
        <v>0</v>
      </c>
      <c r="G29" s="361"/>
      <c r="H29" s="363">
        <f t="shared" si="1"/>
        <v>0</v>
      </c>
    </row>
    <row r="30" spans="1:8">
      <c r="A30" s="485">
        <v>11</v>
      </c>
      <c r="B30" s="779" t="s">
        <v>640</v>
      </c>
      <c r="C30" s="780">
        <v>34</v>
      </c>
      <c r="D30" s="781" t="s">
        <v>292</v>
      </c>
      <c r="E30" s="357">
        <v>0</v>
      </c>
      <c r="F30" s="589">
        <f t="shared" si="0"/>
        <v>0</v>
      </c>
      <c r="G30" s="357">
        <v>0</v>
      </c>
      <c r="H30" s="363">
        <f t="shared" si="1"/>
        <v>0</v>
      </c>
    </row>
    <row r="31" spans="1:8">
      <c r="A31" s="594"/>
      <c r="B31" s="782" t="s">
        <v>641</v>
      </c>
      <c r="C31" s="359"/>
      <c r="D31" s="607"/>
      <c r="E31" s="361"/>
      <c r="F31" s="589">
        <f t="shared" si="0"/>
        <v>0</v>
      </c>
      <c r="G31" s="361"/>
      <c r="H31" s="363">
        <f t="shared" si="1"/>
        <v>0</v>
      </c>
    </row>
    <row r="32" spans="1:8">
      <c r="A32" s="485">
        <v>12</v>
      </c>
      <c r="B32" s="779" t="s">
        <v>642</v>
      </c>
      <c r="C32" s="780">
        <v>16</v>
      </c>
      <c r="D32" s="781" t="s">
        <v>292</v>
      </c>
      <c r="E32" s="357">
        <v>0</v>
      </c>
      <c r="F32" s="589">
        <f t="shared" si="0"/>
        <v>0</v>
      </c>
      <c r="G32" s="357">
        <v>0</v>
      </c>
      <c r="H32" s="363">
        <f t="shared" si="1"/>
        <v>0</v>
      </c>
    </row>
    <row r="33" spans="1:8">
      <c r="A33" s="594"/>
      <c r="B33" s="782" t="s">
        <v>643</v>
      </c>
      <c r="C33" s="359"/>
      <c r="D33" s="607"/>
      <c r="E33" s="361"/>
      <c r="F33" s="589">
        <f t="shared" si="0"/>
        <v>0</v>
      </c>
      <c r="G33" s="361"/>
      <c r="H33" s="363">
        <f t="shared" si="1"/>
        <v>0</v>
      </c>
    </row>
    <row r="34" spans="1:8" ht="25.5">
      <c r="A34" s="485">
        <v>13</v>
      </c>
      <c r="B34" s="779" t="s">
        <v>644</v>
      </c>
      <c r="C34" s="780">
        <v>28</v>
      </c>
      <c r="D34" s="781" t="s">
        <v>292</v>
      </c>
      <c r="E34" s="366">
        <v>0</v>
      </c>
      <c r="F34" s="589">
        <f t="shared" si="0"/>
        <v>0</v>
      </c>
      <c r="G34" s="357">
        <v>0</v>
      </c>
      <c r="H34" s="363">
        <f t="shared" si="1"/>
        <v>0</v>
      </c>
    </row>
    <row r="35" spans="1:8">
      <c r="A35" s="594"/>
      <c r="B35" s="782" t="s">
        <v>645</v>
      </c>
      <c r="C35" s="359"/>
      <c r="D35" s="607"/>
      <c r="E35" s="361"/>
      <c r="F35" s="589">
        <f t="shared" si="0"/>
        <v>0</v>
      </c>
      <c r="G35" s="361"/>
      <c r="H35" s="363">
        <f t="shared" si="1"/>
        <v>0</v>
      </c>
    </row>
    <row r="36" spans="1:8" ht="25.5">
      <c r="A36" s="485">
        <v>14</v>
      </c>
      <c r="B36" s="783" t="s">
        <v>646</v>
      </c>
      <c r="C36" s="784">
        <v>8</v>
      </c>
      <c r="D36" s="783" t="s">
        <v>292</v>
      </c>
      <c r="E36" s="785">
        <v>0</v>
      </c>
      <c r="F36" s="589">
        <f t="shared" si="0"/>
        <v>0</v>
      </c>
      <c r="G36" s="357">
        <v>0</v>
      </c>
      <c r="H36" s="363">
        <f t="shared" si="1"/>
        <v>0</v>
      </c>
    </row>
    <row r="37" spans="1:8">
      <c r="A37" s="594"/>
      <c r="B37" s="782" t="s">
        <v>647</v>
      </c>
      <c r="C37" s="784"/>
      <c r="D37" s="783"/>
      <c r="E37" s="786"/>
      <c r="F37" s="589">
        <f t="shared" si="0"/>
        <v>0</v>
      </c>
      <c r="G37" s="361"/>
      <c r="H37" s="363">
        <f t="shared" si="1"/>
        <v>0</v>
      </c>
    </row>
    <row r="38" spans="1:8">
      <c r="A38" s="485">
        <v>15</v>
      </c>
      <c r="B38" s="364" t="s">
        <v>648</v>
      </c>
      <c r="C38" s="355">
        <v>8</v>
      </c>
      <c r="D38" s="605" t="s">
        <v>292</v>
      </c>
      <c r="E38" s="357">
        <v>0</v>
      </c>
      <c r="F38" s="589">
        <f t="shared" si="0"/>
        <v>0</v>
      </c>
      <c r="G38" s="357">
        <v>0</v>
      </c>
      <c r="H38" s="363">
        <f t="shared" si="1"/>
        <v>0</v>
      </c>
    </row>
    <row r="39" spans="1:8" s="608" customFormat="1">
      <c r="A39" s="594"/>
      <c r="B39" s="365" t="s">
        <v>647</v>
      </c>
      <c r="C39" s="359"/>
      <c r="D39" s="607"/>
      <c r="E39" s="361"/>
      <c r="F39" s="589">
        <f t="shared" si="0"/>
        <v>0</v>
      </c>
      <c r="G39" s="361"/>
      <c r="H39" s="363">
        <f t="shared" si="1"/>
        <v>0</v>
      </c>
    </row>
    <row r="40" spans="1:8" ht="25.5">
      <c r="A40" s="485">
        <v>16</v>
      </c>
      <c r="B40" s="615" t="s">
        <v>649</v>
      </c>
      <c r="C40" s="787">
        <v>350</v>
      </c>
      <c r="D40" s="605" t="s">
        <v>132</v>
      </c>
      <c r="E40" s="366">
        <v>0</v>
      </c>
      <c r="F40" s="589">
        <f t="shared" si="0"/>
        <v>0</v>
      </c>
      <c r="G40" s="357">
        <v>0</v>
      </c>
      <c r="H40" s="363">
        <f t="shared" si="1"/>
        <v>0</v>
      </c>
    </row>
    <row r="41" spans="1:8" s="608" customFormat="1">
      <c r="A41" s="594"/>
      <c r="B41" s="788" t="s">
        <v>650</v>
      </c>
      <c r="C41" s="789"/>
      <c r="D41" s="607"/>
      <c r="E41" s="361"/>
      <c r="F41" s="589">
        <f t="shared" si="0"/>
        <v>0</v>
      </c>
      <c r="G41" s="361"/>
      <c r="H41" s="363">
        <f t="shared" si="1"/>
        <v>0</v>
      </c>
    </row>
    <row r="42" spans="1:8" ht="51">
      <c r="A42" s="485">
        <v>17</v>
      </c>
      <c r="B42" s="615" t="s">
        <v>651</v>
      </c>
      <c r="C42" s="787">
        <v>80</v>
      </c>
      <c r="D42" s="605" t="s">
        <v>132</v>
      </c>
      <c r="E42" s="357">
        <v>0</v>
      </c>
      <c r="F42" s="589">
        <f t="shared" si="0"/>
        <v>0</v>
      </c>
      <c r="G42" s="357">
        <v>0</v>
      </c>
      <c r="H42" s="363">
        <f t="shared" si="1"/>
        <v>0</v>
      </c>
    </row>
    <row r="43" spans="1:8" s="608" customFormat="1">
      <c r="A43" s="594"/>
      <c r="B43" s="788" t="s">
        <v>652</v>
      </c>
      <c r="C43" s="789"/>
      <c r="D43" s="607"/>
      <c r="E43" s="361"/>
      <c r="F43" s="589">
        <f t="shared" si="0"/>
        <v>0</v>
      </c>
      <c r="G43" s="361"/>
      <c r="H43" s="363">
        <f t="shared" si="1"/>
        <v>0</v>
      </c>
    </row>
    <row r="44" spans="1:8" s="796" customFormat="1">
      <c r="A44" s="485">
        <v>18</v>
      </c>
      <c r="B44" s="790" t="s">
        <v>653</v>
      </c>
      <c r="C44" s="791">
        <v>1</v>
      </c>
      <c r="D44" s="792" t="s">
        <v>292</v>
      </c>
      <c r="E44" s="793">
        <v>0</v>
      </c>
      <c r="F44" s="794">
        <f>E44*C44</f>
        <v>0</v>
      </c>
      <c r="G44" s="795">
        <v>0</v>
      </c>
      <c r="H44" s="363">
        <f>G44*C44</f>
        <v>0</v>
      </c>
    </row>
    <row r="45" spans="1:8" s="802" customFormat="1">
      <c r="A45" s="594"/>
      <c r="B45" s="797" t="s">
        <v>519</v>
      </c>
      <c r="C45" s="798"/>
      <c r="D45" s="799"/>
      <c r="E45" s="800"/>
      <c r="F45" s="794">
        <f>E45*C45</f>
        <v>0</v>
      </c>
      <c r="G45" s="801"/>
      <c r="H45" s="363">
        <f>G45*C45</f>
        <v>0</v>
      </c>
    </row>
    <row r="46" spans="1:8" s="796" customFormat="1">
      <c r="A46" s="485">
        <v>19</v>
      </c>
      <c r="B46" s="790" t="s">
        <v>619</v>
      </c>
      <c r="C46" s="791">
        <v>1</v>
      </c>
      <c r="D46" s="792" t="s">
        <v>523</v>
      </c>
      <c r="E46" s="793">
        <v>0</v>
      </c>
      <c r="F46" s="794">
        <f t="shared" si="0"/>
        <v>0</v>
      </c>
      <c r="G46" s="795">
        <v>0</v>
      </c>
      <c r="H46" s="363">
        <f t="shared" si="1"/>
        <v>0</v>
      </c>
    </row>
    <row r="47" spans="1:8" s="802" customFormat="1">
      <c r="A47" s="594"/>
      <c r="B47" s="797" t="s">
        <v>519</v>
      </c>
      <c r="C47" s="798"/>
      <c r="D47" s="799"/>
      <c r="E47" s="800"/>
      <c r="F47" s="794">
        <f t="shared" si="0"/>
        <v>0</v>
      </c>
      <c r="G47" s="801"/>
      <c r="H47" s="363">
        <f t="shared" si="1"/>
        <v>0</v>
      </c>
    </row>
    <row r="48" spans="1:8" ht="25.5">
      <c r="A48" s="485">
        <v>20</v>
      </c>
      <c r="B48" s="803" t="s">
        <v>531</v>
      </c>
      <c r="C48" s="804">
        <v>80</v>
      </c>
      <c r="D48" s="805" t="s">
        <v>504</v>
      </c>
      <c r="E48" s="806">
        <v>0</v>
      </c>
      <c r="F48" s="794">
        <f t="shared" si="0"/>
        <v>0</v>
      </c>
      <c r="G48" s="795">
        <v>0</v>
      </c>
      <c r="H48" s="363">
        <f t="shared" si="1"/>
        <v>0</v>
      </c>
    </row>
    <row r="49" spans="1:8" s="608" customFormat="1">
      <c r="A49" s="594"/>
      <c r="B49" s="807" t="s">
        <v>654</v>
      </c>
      <c r="C49" s="808"/>
      <c r="D49" s="809"/>
      <c r="E49" s="801"/>
      <c r="F49" s="794">
        <f t="shared" si="0"/>
        <v>0</v>
      </c>
      <c r="G49" s="801"/>
      <c r="H49" s="363">
        <f t="shared" si="1"/>
        <v>0</v>
      </c>
    </row>
    <row r="50" spans="1:8" s="372" customFormat="1">
      <c r="A50" s="373"/>
      <c r="B50" s="810" t="s">
        <v>536</v>
      </c>
      <c r="C50" s="811"/>
      <c r="D50" s="812"/>
      <c r="E50" s="813"/>
      <c r="F50" s="814"/>
      <c r="G50" s="813"/>
      <c r="H50" s="622"/>
    </row>
    <row r="51" spans="1:8" s="372" customFormat="1" ht="13.5" thickBot="1">
      <c r="A51" s="815"/>
      <c r="B51" s="816"/>
      <c r="C51" s="817"/>
      <c r="D51" s="818"/>
      <c r="E51" s="819"/>
      <c r="F51" s="820"/>
      <c r="G51" s="819"/>
      <c r="H51" s="821"/>
    </row>
    <row r="52" spans="1:8">
      <c r="A52" s="630"/>
      <c r="B52" s="631" t="s">
        <v>483</v>
      </c>
      <c r="C52" s="632"/>
      <c r="D52" s="633"/>
      <c r="E52" s="634"/>
      <c r="F52" s="635">
        <f>SUM(F9:F48)</f>
        <v>0</v>
      </c>
      <c r="G52" s="636"/>
      <c r="H52" s="637"/>
    </row>
    <row r="53" spans="1:8">
      <c r="A53" s="822"/>
      <c r="B53" s="823" t="s">
        <v>484</v>
      </c>
      <c r="C53" s="824"/>
      <c r="D53" s="825"/>
      <c r="E53" s="826"/>
      <c r="F53" s="827"/>
      <c r="G53" s="828"/>
      <c r="H53" s="829">
        <f>SUM(H8:H49)</f>
        <v>0</v>
      </c>
    </row>
    <row r="54" spans="1:8" ht="13.5" thickBot="1">
      <c r="A54" s="648"/>
      <c r="B54" s="649"/>
      <c r="C54" s="624"/>
      <c r="D54" s="649"/>
      <c r="E54" s="650"/>
      <c r="F54" s="638"/>
      <c r="G54" s="651"/>
      <c r="H54" s="652"/>
    </row>
    <row r="55" spans="1:8" ht="13.5" thickBot="1">
      <c r="A55" s="680"/>
      <c r="B55" s="681" t="s">
        <v>537</v>
      </c>
      <c r="C55" s="682"/>
      <c r="D55" s="683"/>
      <c r="E55" s="684"/>
      <c r="F55" s="685"/>
      <c r="G55" s="684"/>
      <c r="H55" s="686">
        <f>SUM(H53,F52)</f>
        <v>0</v>
      </c>
    </row>
  </sheetData>
  <sheetProtection password="C73F" sheet="1"/>
  <mergeCells count="2">
    <mergeCell ref="A1:H1"/>
    <mergeCell ref="A2:H2"/>
  </mergeCells>
  <conditionalFormatting sqref="E34:E36">
    <cfRule type="cellIs" dxfId="2" priority="3" stopIfTrue="1" operator="equal">
      <formula>0</formula>
    </cfRule>
  </conditionalFormatting>
  <conditionalFormatting sqref="E44:E47">
    <cfRule type="cellIs" dxfId="1" priority="1" stopIfTrue="1" operator="equal">
      <formula>0</formula>
    </cfRule>
  </conditionalFormatting>
  <conditionalFormatting sqref="E9:H9 E10:F10 G10:H49 E11:E43 F11:F49 E48:E49 E50:H55">
    <cfRule type="cellIs" dxfId="0" priority="2" stopIfTrue="1" operator="equal">
      <formula>0</formula>
    </cfRule>
  </conditionalFormatting>
  <printOptions horizontalCentered="1"/>
  <pageMargins left="0.19685039370078741" right="0.19685039370078741" top="1.7716535433070868" bottom="0.98425196850393704" header="1.3779527559055118" footer="0"/>
  <pageSetup paperSize="9" scale="70" fitToHeight="0" orientation="portrait" horizontalDpi="300" verticalDpi="300" r:id="rId1"/>
  <headerFooter alignWithMargins="0">
    <oddHeader>&amp;CHrubé rozvody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EE11F-8C54-474C-A15F-905BB1CCAC4C}">
  <dimension ref="A1:G2"/>
  <sheetViews>
    <sheetView workbookViewId="0"/>
  </sheetViews>
  <sheetFormatPr defaultRowHeight="12.75"/>
  <cols>
    <col min="1" max="16384" width="9.140625" style="193"/>
  </cols>
  <sheetData>
    <row r="1" spans="1:7">
      <c r="A1" s="191" t="s">
        <v>40</v>
      </c>
      <c r="B1" s="192"/>
      <c r="C1" s="192"/>
      <c r="D1" s="192"/>
      <c r="E1" s="192"/>
      <c r="F1" s="192"/>
      <c r="G1" s="192"/>
    </row>
    <row r="2" spans="1:7" ht="67.5" customHeight="1">
      <c r="A2" s="945" t="s">
        <v>709</v>
      </c>
      <c r="B2" s="945"/>
      <c r="C2" s="945"/>
      <c r="D2" s="945"/>
      <c r="E2" s="945"/>
      <c r="F2" s="945"/>
      <c r="G2" s="945"/>
    </row>
  </sheetData>
  <sheetProtection algorithmName="SHA-512" hashValue="Vd140uBBpAagCxaNizv0sDTZfM349FrvXX6B1zNzPVCf6LCkC+QHDWuAU2tvVYyQKh55PqZpSr8CT73yE22hOA==" saltValue="jW7RbY9OSFalKCxXoK09zg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/>
  </sheetViews>
  <sheetFormatPr defaultRowHeight="12.75"/>
  <sheetData>
    <row r="1" spans="1:7">
      <c r="A1" s="21" t="s">
        <v>40</v>
      </c>
    </row>
    <row r="2" spans="1:7" ht="57.75" customHeight="1">
      <c r="A2" s="867" t="s">
        <v>41</v>
      </c>
      <c r="B2" s="867"/>
      <c r="C2" s="867"/>
      <c r="D2" s="867"/>
      <c r="E2" s="867"/>
      <c r="F2" s="867"/>
      <c r="G2" s="867"/>
    </row>
  </sheetData>
  <sheetProtection algorithmName="SHA-512" hashValue="ELdJNa5eRuQVlKkEqCSYL7f+OJJr63XtXMQzb7CjxLLKitXWEhHpKvo90Shx0oa/SMjX11F0T7L/sDMqaAg9IA==" saltValue="rFXvtgwJOyiqobqQJTcdWw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31FB7D-C140-4F16-8D44-3622C3CF306B}">
  <dimension ref="B2:L75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/>
    </sheetView>
  </sheetViews>
  <sheetFormatPr defaultRowHeight="15"/>
  <cols>
    <col min="1" max="1" width="9.140625" style="830"/>
    <col min="2" max="2" width="29.5703125" style="830" customWidth="1"/>
    <col min="3" max="3" width="32.28515625" style="830" customWidth="1"/>
    <col min="4" max="5" width="11.7109375" style="830" customWidth="1"/>
    <col min="6" max="6" width="0.140625" style="830" customWidth="1"/>
    <col min="7" max="7" width="12.140625" style="830" customWidth="1"/>
    <col min="8" max="8" width="14.7109375" style="830" customWidth="1"/>
    <col min="9" max="9" width="9.140625" style="830"/>
    <col min="10" max="10" width="15" style="830" customWidth="1"/>
    <col min="11" max="16384" width="9.140625" style="830"/>
  </cols>
  <sheetData>
    <row r="2" spans="2:11">
      <c r="B2" s="830" t="s">
        <v>655</v>
      </c>
    </row>
    <row r="3" spans="2:11">
      <c r="B3" s="830" t="s">
        <v>656</v>
      </c>
      <c r="D3" s="830" t="s">
        <v>657</v>
      </c>
      <c r="E3" s="830" t="s">
        <v>658</v>
      </c>
      <c r="G3" s="830" t="s">
        <v>659</v>
      </c>
      <c r="H3" s="830" t="s">
        <v>660</v>
      </c>
      <c r="I3" s="830" t="s">
        <v>661</v>
      </c>
      <c r="J3" s="830" t="s">
        <v>662</v>
      </c>
      <c r="K3" s="830" t="s">
        <v>663</v>
      </c>
    </row>
    <row r="4" spans="2:11">
      <c r="B4" s="831" t="s">
        <v>664</v>
      </c>
      <c r="C4" s="831" t="s">
        <v>665</v>
      </c>
      <c r="D4" s="831"/>
      <c r="E4" s="831"/>
      <c r="F4" s="831"/>
      <c r="G4" s="831"/>
      <c r="H4" s="831"/>
      <c r="I4" s="831"/>
      <c r="J4" s="831"/>
      <c r="K4" s="831">
        <f>SUM(K5:K17)</f>
        <v>0</v>
      </c>
    </row>
    <row r="5" spans="2:11" ht="46.5" customHeight="1">
      <c r="B5" s="832" t="s">
        <v>666</v>
      </c>
      <c r="C5" s="833" t="s">
        <v>667</v>
      </c>
      <c r="D5" s="833">
        <v>1</v>
      </c>
      <c r="E5" s="833" t="s">
        <v>292</v>
      </c>
      <c r="F5" s="834"/>
      <c r="G5" s="835"/>
      <c r="H5" s="836">
        <f>G5*D5</f>
        <v>0</v>
      </c>
      <c r="I5" s="835"/>
      <c r="J5" s="837">
        <f>I5*D5</f>
        <v>0</v>
      </c>
      <c r="K5" s="833">
        <f>J5+H5</f>
        <v>0</v>
      </c>
    </row>
    <row r="6" spans="2:11">
      <c r="B6" s="833"/>
      <c r="C6" s="833" t="s">
        <v>668</v>
      </c>
      <c r="D6" s="833"/>
      <c r="E6" s="833"/>
      <c r="F6" s="833"/>
      <c r="G6" s="838"/>
      <c r="H6" s="833"/>
      <c r="I6" s="838"/>
      <c r="J6" s="833"/>
      <c r="K6" s="833"/>
    </row>
    <row r="7" spans="2:11" ht="26.25">
      <c r="B7" s="833"/>
      <c r="C7" s="832" t="s">
        <v>669</v>
      </c>
      <c r="D7" s="833"/>
      <c r="E7" s="833"/>
      <c r="F7" s="833"/>
      <c r="G7" s="833"/>
      <c r="H7" s="833"/>
      <c r="I7" s="833"/>
      <c r="J7" s="833"/>
      <c r="K7" s="833"/>
    </row>
    <row r="8" spans="2:11" ht="26.25">
      <c r="B8" s="833"/>
      <c r="C8" s="832" t="s">
        <v>670</v>
      </c>
      <c r="D8" s="833"/>
      <c r="E8" s="833"/>
      <c r="F8" s="833"/>
      <c r="G8" s="833"/>
      <c r="H8" s="833"/>
      <c r="I8" s="833"/>
      <c r="J8" s="833"/>
      <c r="K8" s="833"/>
    </row>
    <row r="9" spans="2:11">
      <c r="B9" s="833"/>
      <c r="C9" s="833" t="s">
        <v>671</v>
      </c>
      <c r="D9" s="833"/>
      <c r="E9" s="833"/>
      <c r="F9" s="833"/>
      <c r="G9" s="833"/>
      <c r="H9" s="833"/>
      <c r="I9" s="833"/>
      <c r="J9" s="833"/>
      <c r="K9" s="833"/>
    </row>
    <row r="10" spans="2:11">
      <c r="B10" s="833"/>
      <c r="C10" s="833" t="s">
        <v>672</v>
      </c>
      <c r="D10" s="833"/>
      <c r="E10" s="833"/>
      <c r="F10" s="833"/>
      <c r="G10" s="833"/>
      <c r="H10" s="833"/>
      <c r="I10" s="833"/>
      <c r="J10" s="833"/>
      <c r="K10" s="833"/>
    </row>
    <row r="11" spans="2:11">
      <c r="B11" s="833"/>
      <c r="C11" s="833" t="s">
        <v>673</v>
      </c>
      <c r="D11" s="833"/>
      <c r="E11" s="833"/>
      <c r="F11" s="833"/>
      <c r="G11" s="833"/>
      <c r="H11" s="833"/>
      <c r="I11" s="833"/>
      <c r="J11" s="833"/>
      <c r="K11" s="833"/>
    </row>
    <row r="12" spans="2:11">
      <c r="B12" s="833"/>
      <c r="C12" s="833" t="s">
        <v>674</v>
      </c>
      <c r="D12" s="833"/>
      <c r="E12" s="833"/>
      <c r="F12" s="833"/>
      <c r="G12" s="839"/>
      <c r="H12" s="833"/>
      <c r="I12" s="839"/>
      <c r="J12" s="833"/>
      <c r="K12" s="833"/>
    </row>
    <row r="13" spans="2:11" ht="39">
      <c r="B13" s="832" t="s">
        <v>675</v>
      </c>
      <c r="C13" s="833" t="s">
        <v>676</v>
      </c>
      <c r="D13" s="833">
        <v>10</v>
      </c>
      <c r="E13" s="833" t="s">
        <v>132</v>
      </c>
      <c r="F13" s="834"/>
      <c r="G13" s="835"/>
      <c r="H13" s="836">
        <f t="shared" ref="H13:H17" si="0">G13*D13</f>
        <v>0</v>
      </c>
      <c r="I13" s="835"/>
      <c r="J13" s="837">
        <f t="shared" ref="J13:J17" si="1">I13*D13</f>
        <v>0</v>
      </c>
      <c r="K13" s="833">
        <f t="shared" ref="K13:K17" si="2">J13+H13</f>
        <v>0</v>
      </c>
    </row>
    <row r="14" spans="2:11">
      <c r="B14" s="832" t="s">
        <v>677</v>
      </c>
      <c r="C14" s="832" t="s">
        <v>678</v>
      </c>
      <c r="D14" s="833">
        <v>1</v>
      </c>
      <c r="E14" s="833" t="s">
        <v>292</v>
      </c>
      <c r="F14" s="834"/>
      <c r="G14" s="835"/>
      <c r="H14" s="836">
        <f t="shared" si="0"/>
        <v>0</v>
      </c>
      <c r="I14" s="835"/>
      <c r="J14" s="837">
        <f t="shared" si="1"/>
        <v>0</v>
      </c>
      <c r="K14" s="833">
        <f t="shared" si="2"/>
        <v>0</v>
      </c>
    </row>
    <row r="15" spans="2:11">
      <c r="B15" s="833" t="s">
        <v>679</v>
      </c>
      <c r="C15" s="832" t="s">
        <v>680</v>
      </c>
      <c r="D15" s="833">
        <v>10</v>
      </c>
      <c r="E15" s="833" t="s">
        <v>132</v>
      </c>
      <c r="F15" s="834"/>
      <c r="G15" s="835"/>
      <c r="H15" s="836">
        <f t="shared" si="0"/>
        <v>0</v>
      </c>
      <c r="I15" s="835"/>
      <c r="J15" s="837">
        <f t="shared" si="1"/>
        <v>0</v>
      </c>
      <c r="K15" s="833">
        <f t="shared" si="2"/>
        <v>0</v>
      </c>
    </row>
    <row r="16" spans="2:11" ht="26.25">
      <c r="B16" s="833"/>
      <c r="C16" s="832" t="s">
        <v>681</v>
      </c>
      <c r="D16" s="833"/>
      <c r="E16" s="833"/>
      <c r="F16" s="833"/>
      <c r="G16" s="840"/>
      <c r="H16" s="833"/>
      <c r="I16" s="840"/>
      <c r="J16" s="833"/>
      <c r="K16" s="833"/>
    </row>
    <row r="17" spans="2:11">
      <c r="B17" s="833" t="s">
        <v>682</v>
      </c>
      <c r="C17" s="833"/>
      <c r="D17" s="833">
        <v>0.1</v>
      </c>
      <c r="E17" s="833" t="s">
        <v>683</v>
      </c>
      <c r="F17" s="834"/>
      <c r="G17" s="835"/>
      <c r="H17" s="836">
        <f t="shared" si="0"/>
        <v>0</v>
      </c>
      <c r="I17" s="835"/>
      <c r="J17" s="837">
        <f t="shared" si="1"/>
        <v>0</v>
      </c>
      <c r="K17" s="833">
        <f t="shared" si="2"/>
        <v>0</v>
      </c>
    </row>
    <row r="19" spans="2:11">
      <c r="B19" s="831" t="s">
        <v>684</v>
      </c>
      <c r="C19" s="841" t="s">
        <v>685</v>
      </c>
      <c r="D19" s="831"/>
      <c r="E19" s="831"/>
      <c r="F19" s="831"/>
      <c r="G19" s="831"/>
      <c r="H19" s="831"/>
      <c r="I19" s="831"/>
      <c r="J19" s="831"/>
      <c r="K19" s="831">
        <f>SUM(K20:K29)</f>
        <v>0</v>
      </c>
    </row>
    <row r="20" spans="2:11" ht="39">
      <c r="B20" s="832" t="s">
        <v>666</v>
      </c>
      <c r="C20" s="833" t="s">
        <v>686</v>
      </c>
      <c r="D20" s="833">
        <v>1</v>
      </c>
      <c r="E20" s="833" t="s">
        <v>523</v>
      </c>
      <c r="F20" s="834"/>
      <c r="G20" s="835"/>
      <c r="H20" s="836">
        <f>G20*D20</f>
        <v>0</v>
      </c>
      <c r="I20" s="835"/>
      <c r="J20" s="837">
        <f>I20*D20</f>
        <v>0</v>
      </c>
      <c r="K20" s="833">
        <f t="shared" ref="K20" si="3">J20+H20</f>
        <v>0</v>
      </c>
    </row>
    <row r="21" spans="2:11">
      <c r="B21" s="833"/>
      <c r="C21" s="833" t="s">
        <v>687</v>
      </c>
      <c r="D21" s="833"/>
      <c r="E21" s="833"/>
      <c r="F21" s="833"/>
      <c r="G21" s="838"/>
      <c r="H21" s="833"/>
      <c r="I21" s="838"/>
      <c r="J21" s="833"/>
      <c r="K21" s="833"/>
    </row>
    <row r="22" spans="2:11">
      <c r="B22" s="833"/>
      <c r="C22" s="833" t="s">
        <v>671</v>
      </c>
      <c r="D22" s="833"/>
      <c r="E22" s="833"/>
      <c r="F22" s="833"/>
      <c r="G22" s="833"/>
      <c r="H22" s="833"/>
      <c r="I22" s="833"/>
      <c r="J22" s="833"/>
      <c r="K22" s="833"/>
    </row>
    <row r="23" spans="2:11">
      <c r="B23" s="833"/>
      <c r="C23" s="833" t="s">
        <v>672</v>
      </c>
      <c r="D23" s="833"/>
      <c r="E23" s="833"/>
      <c r="F23" s="833"/>
      <c r="G23" s="833"/>
      <c r="H23" s="833"/>
      <c r="I23" s="833"/>
      <c r="J23" s="833"/>
      <c r="K23" s="833"/>
    </row>
    <row r="24" spans="2:11">
      <c r="B24" s="833"/>
      <c r="C24" s="833" t="s">
        <v>688</v>
      </c>
      <c r="D24" s="833"/>
      <c r="E24" s="833"/>
      <c r="F24" s="833"/>
      <c r="G24" s="833"/>
      <c r="H24" s="833"/>
      <c r="I24" s="833"/>
      <c r="J24" s="833"/>
      <c r="K24" s="833"/>
    </row>
    <row r="25" spans="2:11">
      <c r="B25" s="833"/>
      <c r="C25" s="833" t="s">
        <v>674</v>
      </c>
      <c r="D25" s="833"/>
      <c r="E25" s="833"/>
      <c r="F25" s="833"/>
      <c r="G25" s="839"/>
      <c r="H25" s="833"/>
      <c r="I25" s="839"/>
      <c r="J25" s="833"/>
      <c r="K25" s="833"/>
    </row>
    <row r="26" spans="2:11" ht="51.75">
      <c r="B26" s="832" t="s">
        <v>689</v>
      </c>
      <c r="C26" s="832" t="s">
        <v>690</v>
      </c>
      <c r="D26" s="833">
        <v>1</v>
      </c>
      <c r="E26" s="833" t="s">
        <v>523</v>
      </c>
      <c r="F26" s="834"/>
      <c r="G26" s="835"/>
      <c r="H26" s="836">
        <f>G26*D26</f>
        <v>0</v>
      </c>
      <c r="I26" s="835"/>
      <c r="J26" s="837">
        <f>D26*I26</f>
        <v>0</v>
      </c>
      <c r="K26" s="833">
        <f>SUM(H26+J26)</f>
        <v>0</v>
      </c>
    </row>
    <row r="27" spans="2:11" ht="39">
      <c r="B27" s="832" t="s">
        <v>691</v>
      </c>
      <c r="C27" s="833" t="s">
        <v>676</v>
      </c>
      <c r="D27" s="833">
        <v>6</v>
      </c>
      <c r="E27" s="833" t="s">
        <v>132</v>
      </c>
      <c r="F27" s="834"/>
      <c r="G27" s="835"/>
      <c r="H27" s="836">
        <f>G27*D27</f>
        <v>0</v>
      </c>
      <c r="I27" s="835"/>
      <c r="J27" s="837">
        <f>I27*D27</f>
        <v>0</v>
      </c>
      <c r="K27" s="833">
        <f t="shared" ref="K27:K28" si="4">J27+H27</f>
        <v>0</v>
      </c>
    </row>
    <row r="28" spans="2:11">
      <c r="B28" s="833" t="s">
        <v>679</v>
      </c>
      <c r="C28" s="832" t="s">
        <v>680</v>
      </c>
      <c r="D28" s="833">
        <v>8</v>
      </c>
      <c r="E28" s="833" t="s">
        <v>132</v>
      </c>
      <c r="F28" s="834"/>
      <c r="G28" s="835"/>
      <c r="H28" s="836">
        <f>G28*D28</f>
        <v>0</v>
      </c>
      <c r="I28" s="835"/>
      <c r="J28" s="837">
        <f>I28*D28</f>
        <v>0</v>
      </c>
      <c r="K28" s="833">
        <f t="shared" si="4"/>
        <v>0</v>
      </c>
    </row>
    <row r="29" spans="2:11" ht="26.25">
      <c r="B29" s="833"/>
      <c r="C29" s="832" t="s">
        <v>692</v>
      </c>
      <c r="D29" s="833"/>
      <c r="E29" s="833"/>
      <c r="F29" s="833"/>
      <c r="G29" s="840"/>
      <c r="H29" s="833"/>
      <c r="I29" s="840"/>
      <c r="J29" s="833"/>
      <c r="K29" s="833"/>
    </row>
    <row r="30" spans="2:11" ht="26.25">
      <c r="B30" s="832" t="s">
        <v>693</v>
      </c>
      <c r="C30" s="832" t="s">
        <v>694</v>
      </c>
      <c r="D30" s="833">
        <v>1</v>
      </c>
      <c r="E30" s="833" t="s">
        <v>292</v>
      </c>
      <c r="F30" s="834"/>
      <c r="G30" s="835"/>
      <c r="H30" s="836">
        <f>G30*D30</f>
        <v>0</v>
      </c>
      <c r="I30" s="835"/>
      <c r="J30" s="837">
        <f>I30*D30</f>
        <v>0</v>
      </c>
      <c r="K30" s="833">
        <f>J30+H30</f>
        <v>0</v>
      </c>
    </row>
    <row r="34" spans="2:11">
      <c r="B34" s="831" t="s">
        <v>695</v>
      </c>
      <c r="C34" s="831" t="s">
        <v>696</v>
      </c>
      <c r="D34" s="831"/>
      <c r="E34" s="831"/>
      <c r="F34" s="831"/>
      <c r="G34" s="831"/>
      <c r="H34" s="831"/>
      <c r="I34" s="831"/>
      <c r="J34" s="831"/>
      <c r="K34" s="831">
        <f>SUM(K36:K48)</f>
        <v>0</v>
      </c>
    </row>
    <row r="35" spans="2:11" ht="30">
      <c r="B35" s="842" t="s">
        <v>697</v>
      </c>
      <c r="C35" s="843"/>
      <c r="D35" s="843">
        <v>1</v>
      </c>
      <c r="E35" s="843" t="s">
        <v>523</v>
      </c>
      <c r="F35" s="844"/>
      <c r="G35" s="845"/>
      <c r="H35" s="846"/>
      <c r="I35" s="847"/>
      <c r="J35" s="837">
        <f>I35*D35</f>
        <v>0</v>
      </c>
      <c r="K35" s="833">
        <f>J35+H35</f>
        <v>0</v>
      </c>
    </row>
    <row r="36" spans="2:11" ht="39">
      <c r="B36" s="832" t="s">
        <v>666</v>
      </c>
      <c r="C36" s="833" t="s">
        <v>667</v>
      </c>
      <c r="D36" s="833">
        <v>1</v>
      </c>
      <c r="E36" s="833" t="s">
        <v>292</v>
      </c>
      <c r="F36" s="834"/>
      <c r="G36" s="835"/>
      <c r="H36" s="836">
        <f>G36*D36</f>
        <v>0</v>
      </c>
      <c r="I36" s="835"/>
      <c r="J36" s="837">
        <f>I36*D36</f>
        <v>0</v>
      </c>
      <c r="K36" s="833">
        <f>J36+H36</f>
        <v>0</v>
      </c>
    </row>
    <row r="37" spans="2:11">
      <c r="B37" s="833"/>
      <c r="C37" s="833" t="s">
        <v>668</v>
      </c>
      <c r="D37" s="833"/>
      <c r="E37" s="833"/>
      <c r="F37" s="833"/>
      <c r="G37" s="838"/>
      <c r="H37" s="833"/>
      <c r="I37" s="838"/>
      <c r="J37" s="833"/>
      <c r="K37" s="833"/>
    </row>
    <row r="38" spans="2:11" ht="26.25">
      <c r="B38" s="833"/>
      <c r="C38" s="832" t="s">
        <v>669</v>
      </c>
      <c r="D38" s="833"/>
      <c r="E38" s="833"/>
      <c r="F38" s="833"/>
      <c r="G38" s="833"/>
      <c r="H38" s="833"/>
      <c r="I38" s="833"/>
      <c r="J38" s="833"/>
      <c r="K38" s="833"/>
    </row>
    <row r="39" spans="2:11" ht="26.25">
      <c r="B39" s="833"/>
      <c r="C39" s="832" t="s">
        <v>670</v>
      </c>
      <c r="D39" s="833"/>
      <c r="E39" s="833"/>
      <c r="F39" s="833"/>
      <c r="G39" s="833"/>
      <c r="H39" s="833"/>
      <c r="I39" s="833"/>
      <c r="J39" s="833"/>
      <c r="K39" s="833"/>
    </row>
    <row r="40" spans="2:11">
      <c r="B40" s="833"/>
      <c r="C40" s="833" t="s">
        <v>671</v>
      </c>
      <c r="D40" s="833"/>
      <c r="E40" s="833"/>
      <c r="F40" s="833"/>
      <c r="G40" s="833"/>
      <c r="H40" s="833"/>
      <c r="I40" s="833"/>
      <c r="J40" s="833"/>
      <c r="K40" s="833"/>
    </row>
    <row r="41" spans="2:11">
      <c r="B41" s="833"/>
      <c r="C41" s="833" t="s">
        <v>672</v>
      </c>
      <c r="D41" s="833"/>
      <c r="E41" s="833"/>
      <c r="F41" s="833"/>
      <c r="G41" s="833"/>
      <c r="H41" s="833"/>
      <c r="I41" s="833"/>
      <c r="J41" s="833"/>
      <c r="K41" s="833"/>
    </row>
    <row r="42" spans="2:11">
      <c r="B42" s="833"/>
      <c r="C42" s="833" t="s">
        <v>673</v>
      </c>
      <c r="D42" s="833"/>
      <c r="E42" s="833"/>
      <c r="F42" s="833"/>
      <c r="G42" s="833"/>
      <c r="H42" s="833"/>
      <c r="I42" s="833"/>
      <c r="J42" s="833"/>
      <c r="K42" s="833"/>
    </row>
    <row r="43" spans="2:11">
      <c r="B43" s="833"/>
      <c r="C43" s="833" t="s">
        <v>698</v>
      </c>
      <c r="D43" s="833"/>
      <c r="E43" s="833"/>
      <c r="F43" s="833"/>
      <c r="G43" s="839"/>
      <c r="H43" s="833"/>
      <c r="I43" s="839"/>
      <c r="J43" s="833"/>
      <c r="K43" s="833"/>
    </row>
    <row r="44" spans="2:11" ht="39">
      <c r="B44" s="832" t="s">
        <v>691</v>
      </c>
      <c r="C44" s="833" t="s">
        <v>676</v>
      </c>
      <c r="D44" s="833">
        <v>12</v>
      </c>
      <c r="E44" s="833" t="s">
        <v>132</v>
      </c>
      <c r="F44" s="834"/>
      <c r="G44" s="835"/>
      <c r="H44" s="836">
        <f>G44*D44</f>
        <v>0</v>
      </c>
      <c r="I44" s="835"/>
      <c r="J44" s="837">
        <f>I44*D44</f>
        <v>0</v>
      </c>
      <c r="K44" s="833">
        <f>J44+H44</f>
        <v>0</v>
      </c>
    </row>
    <row r="45" spans="2:11">
      <c r="B45" s="832" t="s">
        <v>677</v>
      </c>
      <c r="C45" s="832" t="s">
        <v>699</v>
      </c>
      <c r="D45" s="833">
        <v>1</v>
      </c>
      <c r="E45" s="833" t="s">
        <v>292</v>
      </c>
      <c r="F45" s="834"/>
      <c r="G45" s="835"/>
      <c r="H45" s="836">
        <f>G45*D45</f>
        <v>0</v>
      </c>
      <c r="I45" s="835"/>
      <c r="J45" s="837">
        <f>I45*D45</f>
        <v>0</v>
      </c>
      <c r="K45" s="833"/>
    </row>
    <row r="46" spans="2:11">
      <c r="B46" s="833" t="s">
        <v>679</v>
      </c>
      <c r="C46" s="832" t="s">
        <v>680</v>
      </c>
      <c r="D46" s="833">
        <v>12</v>
      </c>
      <c r="E46" s="833" t="s">
        <v>132</v>
      </c>
      <c r="F46" s="834"/>
      <c r="G46" s="835"/>
      <c r="H46" s="836">
        <f>G46*D46</f>
        <v>0</v>
      </c>
      <c r="I46" s="835"/>
      <c r="J46" s="837">
        <f>I46*D46</f>
        <v>0</v>
      </c>
      <c r="K46" s="833">
        <f>J46+H46</f>
        <v>0</v>
      </c>
    </row>
    <row r="47" spans="2:11" ht="26.25">
      <c r="B47" s="833"/>
      <c r="C47" s="832" t="s">
        <v>700</v>
      </c>
      <c r="D47" s="833"/>
      <c r="E47" s="833"/>
      <c r="F47" s="833"/>
      <c r="G47" s="840"/>
      <c r="H47" s="833"/>
      <c r="I47" s="840"/>
      <c r="J47" s="833"/>
      <c r="K47" s="833"/>
    </row>
    <row r="48" spans="2:11">
      <c r="B48" s="833" t="s">
        <v>682</v>
      </c>
      <c r="C48" s="833"/>
      <c r="D48" s="833">
        <v>0.14000000000000001</v>
      </c>
      <c r="E48" s="833" t="s">
        <v>683</v>
      </c>
      <c r="F48" s="834"/>
      <c r="G48" s="835"/>
      <c r="H48" s="836">
        <f>G48*D48</f>
        <v>0</v>
      </c>
      <c r="I48" s="835"/>
      <c r="J48" s="837">
        <f>I48*D48</f>
        <v>0</v>
      </c>
      <c r="K48" s="833">
        <f>J48+H48</f>
        <v>0</v>
      </c>
    </row>
    <row r="50" spans="2:11">
      <c r="B50" s="831" t="s">
        <v>701</v>
      </c>
      <c r="C50" s="831" t="s">
        <v>702</v>
      </c>
      <c r="D50" s="831"/>
      <c r="E50" s="831"/>
      <c r="F50" s="831"/>
      <c r="G50" s="831"/>
      <c r="H50" s="831"/>
      <c r="I50" s="831"/>
      <c r="J50" s="831"/>
      <c r="K50" s="831">
        <f>SUM(K52:K64)</f>
        <v>0</v>
      </c>
    </row>
    <row r="51" spans="2:11">
      <c r="B51" s="842"/>
      <c r="C51" s="843"/>
      <c r="D51" s="843"/>
      <c r="E51" s="843"/>
      <c r="F51" s="844"/>
      <c r="G51" s="845"/>
      <c r="H51" s="844"/>
      <c r="I51" s="848"/>
      <c r="J51" s="833"/>
      <c r="K51" s="833"/>
    </row>
    <row r="52" spans="2:11" ht="39">
      <c r="B52" s="832" t="s">
        <v>666</v>
      </c>
      <c r="C52" s="833" t="s">
        <v>667</v>
      </c>
      <c r="D52" s="833">
        <v>1</v>
      </c>
      <c r="E52" s="833" t="s">
        <v>292</v>
      </c>
      <c r="F52" s="834"/>
      <c r="G52" s="835"/>
      <c r="H52" s="836">
        <f>G52*D52</f>
        <v>0</v>
      </c>
      <c r="I52" s="835"/>
      <c r="J52" s="837">
        <f>I52*D52</f>
        <v>0</v>
      </c>
      <c r="K52" s="833">
        <f>J52+H52</f>
        <v>0</v>
      </c>
    </row>
    <row r="53" spans="2:11">
      <c r="B53" s="833"/>
      <c r="C53" s="833" t="s">
        <v>668</v>
      </c>
      <c r="D53" s="833"/>
      <c r="E53" s="833"/>
      <c r="F53" s="833"/>
      <c r="G53" s="838"/>
      <c r="H53" s="833"/>
      <c r="I53" s="838"/>
      <c r="J53" s="833"/>
      <c r="K53" s="833"/>
    </row>
    <row r="54" spans="2:11" ht="26.25">
      <c r="B54" s="833"/>
      <c r="C54" s="832" t="s">
        <v>669</v>
      </c>
      <c r="D54" s="833"/>
      <c r="E54" s="833"/>
      <c r="F54" s="833"/>
      <c r="G54" s="833"/>
      <c r="H54" s="833"/>
      <c r="I54" s="833"/>
      <c r="J54" s="833"/>
      <c r="K54" s="833"/>
    </row>
    <row r="55" spans="2:11" ht="26.25">
      <c r="B55" s="833"/>
      <c r="C55" s="832" t="s">
        <v>670</v>
      </c>
      <c r="D55" s="833"/>
      <c r="E55" s="833"/>
      <c r="F55" s="833"/>
      <c r="G55" s="833"/>
      <c r="H55" s="833"/>
      <c r="I55" s="833"/>
      <c r="J55" s="833"/>
      <c r="K55" s="833"/>
    </row>
    <row r="56" spans="2:11">
      <c r="B56" s="833"/>
      <c r="C56" s="833" t="s">
        <v>671</v>
      </c>
      <c r="D56" s="833"/>
      <c r="E56" s="833"/>
      <c r="F56" s="833"/>
      <c r="G56" s="833"/>
      <c r="H56" s="833"/>
      <c r="I56" s="833"/>
      <c r="J56" s="833"/>
      <c r="K56" s="833"/>
    </row>
    <row r="57" spans="2:11">
      <c r="B57" s="833"/>
      <c r="C57" s="833" t="s">
        <v>672</v>
      </c>
      <c r="D57" s="833"/>
      <c r="E57" s="833"/>
      <c r="F57" s="833"/>
      <c r="G57" s="833"/>
      <c r="H57" s="833"/>
      <c r="I57" s="833"/>
      <c r="J57" s="833"/>
      <c r="K57" s="833"/>
    </row>
    <row r="58" spans="2:11">
      <c r="B58" s="833"/>
      <c r="C58" s="833" t="s">
        <v>673</v>
      </c>
      <c r="D58" s="833"/>
      <c r="E58" s="833"/>
      <c r="F58" s="833"/>
      <c r="G58" s="833"/>
      <c r="H58" s="833"/>
      <c r="I58" s="833"/>
      <c r="J58" s="833"/>
      <c r="K58" s="833"/>
    </row>
    <row r="59" spans="2:11">
      <c r="B59" s="833"/>
      <c r="C59" s="833" t="s">
        <v>698</v>
      </c>
      <c r="D59" s="833"/>
      <c r="E59" s="833"/>
      <c r="F59" s="833"/>
      <c r="G59" s="839"/>
      <c r="H59" s="833"/>
      <c r="I59" s="839"/>
      <c r="J59" s="833"/>
      <c r="K59" s="833"/>
    </row>
    <row r="60" spans="2:11" ht="39">
      <c r="B60" s="832" t="s">
        <v>691</v>
      </c>
      <c r="C60" s="833" t="s">
        <v>676</v>
      </c>
      <c r="D60" s="833">
        <v>8</v>
      </c>
      <c r="E60" s="833" t="s">
        <v>132</v>
      </c>
      <c r="F60" s="834"/>
      <c r="G60" s="835"/>
      <c r="H60" s="836">
        <f>G60*D60</f>
        <v>0</v>
      </c>
      <c r="I60" s="835"/>
      <c r="J60" s="837">
        <f>I60*D60</f>
        <v>0</v>
      </c>
      <c r="K60" s="833">
        <f>J60+H60</f>
        <v>0</v>
      </c>
    </row>
    <row r="61" spans="2:11">
      <c r="B61" s="832" t="s">
        <v>677</v>
      </c>
      <c r="C61" s="832" t="s">
        <v>699</v>
      </c>
      <c r="D61" s="833">
        <v>1</v>
      </c>
      <c r="E61" s="833" t="s">
        <v>292</v>
      </c>
      <c r="F61" s="834"/>
      <c r="G61" s="835"/>
      <c r="H61" s="836">
        <f>G61*D61</f>
        <v>0</v>
      </c>
      <c r="I61" s="835"/>
      <c r="J61" s="837">
        <f>I61*D61</f>
        <v>0</v>
      </c>
      <c r="K61" s="833"/>
    </row>
    <row r="62" spans="2:11">
      <c r="B62" s="833" t="s">
        <v>679</v>
      </c>
      <c r="C62" s="832" t="s">
        <v>680</v>
      </c>
      <c r="D62" s="833">
        <v>12</v>
      </c>
      <c r="E62" s="833" t="s">
        <v>132</v>
      </c>
      <c r="F62" s="834"/>
      <c r="G62" s="835"/>
      <c r="H62" s="836">
        <f>G62*D62</f>
        <v>0</v>
      </c>
      <c r="I62" s="835"/>
      <c r="J62" s="837">
        <f>I62*D62</f>
        <v>0</v>
      </c>
      <c r="K62" s="833">
        <f>J62+H62</f>
        <v>0</v>
      </c>
    </row>
    <row r="63" spans="2:11" ht="26.25">
      <c r="B63" s="833"/>
      <c r="C63" s="832" t="s">
        <v>700</v>
      </c>
      <c r="D63" s="833"/>
      <c r="E63" s="833"/>
      <c r="F63" s="833"/>
      <c r="G63" s="840"/>
      <c r="H63" s="833"/>
      <c r="I63" s="840"/>
      <c r="J63" s="833"/>
      <c r="K63" s="833"/>
    </row>
    <row r="64" spans="2:11">
      <c r="B64" s="833" t="s">
        <v>682</v>
      </c>
      <c r="C64" s="833"/>
      <c r="D64" s="833">
        <v>0.06</v>
      </c>
      <c r="E64" s="833" t="s">
        <v>683</v>
      </c>
      <c r="F64" s="834"/>
      <c r="G64" s="835"/>
      <c r="H64" s="836">
        <f>G64*D64</f>
        <v>0</v>
      </c>
      <c r="I64" s="835"/>
      <c r="J64" s="837">
        <f>I64*D64</f>
        <v>0</v>
      </c>
      <c r="K64" s="833">
        <f>J64+H64</f>
        <v>0</v>
      </c>
    </row>
    <row r="67" spans="2:12">
      <c r="B67" s="833" t="s">
        <v>703</v>
      </c>
      <c r="C67" s="833"/>
      <c r="D67" s="833">
        <v>1</v>
      </c>
      <c r="E67" s="833" t="s">
        <v>523</v>
      </c>
      <c r="F67" s="834"/>
      <c r="G67" s="835"/>
      <c r="H67" s="837"/>
      <c r="I67" s="833"/>
      <c r="J67" s="833"/>
      <c r="K67" s="833"/>
    </row>
    <row r="68" spans="2:12">
      <c r="B68" s="833" t="s">
        <v>704</v>
      </c>
      <c r="C68" s="833"/>
      <c r="D68" s="833">
        <v>1</v>
      </c>
      <c r="E68" s="833" t="s">
        <v>523</v>
      </c>
      <c r="F68" s="834"/>
      <c r="G68" s="835"/>
      <c r="H68" s="837"/>
      <c r="I68" s="833"/>
      <c r="J68" s="833"/>
      <c r="K68" s="833"/>
    </row>
    <row r="69" spans="2:12">
      <c r="B69" s="833" t="s">
        <v>27</v>
      </c>
      <c r="C69" s="833"/>
      <c r="D69" s="833">
        <v>1</v>
      </c>
      <c r="E69" s="833" t="s">
        <v>523</v>
      </c>
      <c r="F69" s="834"/>
      <c r="G69" s="835"/>
      <c r="H69" s="837"/>
      <c r="I69" s="833"/>
      <c r="J69" s="833"/>
      <c r="K69" s="833"/>
    </row>
    <row r="70" spans="2:12">
      <c r="B70" s="833" t="s">
        <v>705</v>
      </c>
      <c r="C70" s="833"/>
      <c r="D70" s="833">
        <v>1</v>
      </c>
      <c r="E70" s="833" t="s">
        <v>523</v>
      </c>
      <c r="F70" s="834"/>
      <c r="G70" s="835"/>
      <c r="H70" s="837"/>
      <c r="I70" s="833"/>
      <c r="J70" s="833"/>
      <c r="K70" s="833"/>
    </row>
    <row r="71" spans="2:12">
      <c r="B71" s="833" t="s">
        <v>706</v>
      </c>
      <c r="C71" s="833"/>
      <c r="D71" s="833">
        <v>1</v>
      </c>
      <c r="E71" s="833" t="s">
        <v>523</v>
      </c>
      <c r="F71" s="834"/>
      <c r="G71" s="835"/>
      <c r="H71" s="837"/>
      <c r="I71" s="833"/>
      <c r="J71" s="833"/>
      <c r="K71" s="833"/>
    </row>
    <row r="75" spans="2:12">
      <c r="B75" s="831" t="s">
        <v>707</v>
      </c>
      <c r="C75" s="831"/>
      <c r="D75" s="831"/>
      <c r="E75" s="831"/>
      <c r="F75" s="831"/>
      <c r="G75" s="831">
        <f>SUM(G67:G74)</f>
        <v>0</v>
      </c>
      <c r="H75" s="831">
        <f>SUM(H5:H73)</f>
        <v>0</v>
      </c>
      <c r="I75" s="831"/>
      <c r="J75" s="831">
        <f>SUM(J5:J73)</f>
        <v>0</v>
      </c>
      <c r="K75" s="831">
        <f>J75+H75+G75</f>
        <v>0</v>
      </c>
      <c r="L75" s="830" t="s">
        <v>708</v>
      </c>
    </row>
  </sheetData>
  <sheetProtection algorithmName="SHA-512" hashValue="mnybkjWgMb3AbodU+dyOqQ4Z5NXrOBClbVygBrTKtOmDMhQCrRGXdlHke82GVQUoTqnjeBH+BgR+/LQySY2/zw==" saltValue="A+G0J1Uknsg6JGdYeGkofw==" spinCount="100000" sheet="1" objects="1" scenarios="1"/>
  <protectedRanges>
    <protectedRange sqref="G52 I52 G60:G62 I60:I62 G64 I64 G67:G71" name="Oblast4"/>
    <protectedRange sqref="G5 I5 G13:G15 I13:I15 G17 I17 G20 I20 G26:G28 I26:I28 G30 I30" name="Oblast2"/>
    <protectedRange sqref="G5 I5 G13:G15 I13:I15 G17 I17" name="Oblast1"/>
    <protectedRange sqref="G5 I5 G13:G15 I13:I15 G17 I17 G20 I20 G26:G28 I26:I28 G30 I30 G36 I35:I36 G44:G46 I44:I46 G48 I48" name="Oblast3"/>
  </protectedRange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4"/>
  <sheetViews>
    <sheetView showGridLines="0" view="pageBreakPreview" topLeftCell="B1" zoomScaleNormal="100" zoomScaleSheetLayoutView="100" workbookViewId="0">
      <selection activeCell="B1" sqref="B1:J1"/>
    </sheetView>
  </sheetViews>
  <sheetFormatPr defaultColWidth="9" defaultRowHeight="12.75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>
      <c r="A1" s="47" t="s">
        <v>38</v>
      </c>
      <c r="B1" s="903" t="s">
        <v>4</v>
      </c>
      <c r="C1" s="904"/>
      <c r="D1" s="904"/>
      <c r="E1" s="904"/>
      <c r="F1" s="904"/>
      <c r="G1" s="904"/>
      <c r="H1" s="904"/>
      <c r="I1" s="904"/>
      <c r="J1" s="905"/>
    </row>
    <row r="2" spans="1:15" ht="36" customHeight="1">
      <c r="A2" s="2"/>
      <c r="B2" s="78" t="s">
        <v>24</v>
      </c>
      <c r="C2" s="79"/>
      <c r="D2" s="80" t="s">
        <v>47</v>
      </c>
      <c r="E2" s="909" t="s">
        <v>48</v>
      </c>
      <c r="F2" s="910"/>
      <c r="G2" s="910"/>
      <c r="H2" s="910"/>
      <c r="I2" s="910"/>
      <c r="J2" s="911"/>
      <c r="O2" s="1"/>
    </row>
    <row r="3" spans="1:15" ht="27" customHeight="1">
      <c r="A3" s="2"/>
      <c r="B3" s="81" t="s">
        <v>45</v>
      </c>
      <c r="C3" s="79"/>
      <c r="D3" s="82" t="s">
        <v>43</v>
      </c>
      <c r="E3" s="912" t="s">
        <v>44</v>
      </c>
      <c r="F3" s="913"/>
      <c r="G3" s="913"/>
      <c r="H3" s="913"/>
      <c r="I3" s="913"/>
      <c r="J3" s="914"/>
    </row>
    <row r="4" spans="1:15" ht="23.25" customHeight="1">
      <c r="A4" s="76">
        <v>5283</v>
      </c>
      <c r="B4" s="83" t="s">
        <v>46</v>
      </c>
      <c r="C4" s="84"/>
      <c r="D4" s="85" t="s">
        <v>43</v>
      </c>
      <c r="E4" s="892" t="s">
        <v>44</v>
      </c>
      <c r="F4" s="893"/>
      <c r="G4" s="893"/>
      <c r="H4" s="893"/>
      <c r="I4" s="893"/>
      <c r="J4" s="894"/>
    </row>
    <row r="5" spans="1:15" ht="24" customHeight="1">
      <c r="A5" s="2"/>
      <c r="B5" s="31" t="s">
        <v>23</v>
      </c>
      <c r="D5" s="897" t="s">
        <v>49</v>
      </c>
      <c r="E5" s="898"/>
      <c r="F5" s="898"/>
      <c r="G5" s="898"/>
      <c r="H5" s="18" t="s">
        <v>42</v>
      </c>
      <c r="I5" s="86" t="s">
        <v>53</v>
      </c>
      <c r="J5" s="8"/>
    </row>
    <row r="6" spans="1:15" ht="15.75" customHeight="1">
      <c r="A6" s="2"/>
      <c r="B6" s="28"/>
      <c r="C6" s="55"/>
      <c r="D6" s="899" t="s">
        <v>50</v>
      </c>
      <c r="E6" s="900"/>
      <c r="F6" s="900"/>
      <c r="G6" s="900"/>
      <c r="H6" s="18" t="s">
        <v>36</v>
      </c>
      <c r="I6" s="86" t="s">
        <v>54</v>
      </c>
      <c r="J6" s="8"/>
    </row>
    <row r="7" spans="1:15" ht="15.75" customHeight="1">
      <c r="A7" s="2"/>
      <c r="B7" s="29"/>
      <c r="C7" s="56"/>
      <c r="D7" s="77" t="s">
        <v>52</v>
      </c>
      <c r="E7" s="901" t="s">
        <v>51</v>
      </c>
      <c r="F7" s="902"/>
      <c r="G7" s="902"/>
      <c r="H7" s="24"/>
      <c r="I7" s="23"/>
      <c r="J7" s="34"/>
    </row>
    <row r="8" spans="1:15" ht="24" hidden="1" customHeight="1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>
      <c r="A9" s="2"/>
      <c r="B9" s="2"/>
      <c r="D9" s="51"/>
      <c r="H9" s="18" t="s">
        <v>36</v>
      </c>
      <c r="I9" s="22"/>
      <c r="J9" s="8"/>
    </row>
    <row r="10" spans="1:15" ht="15.75" hidden="1" customHeight="1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>
      <c r="A11" s="2"/>
      <c r="B11" s="31" t="s">
        <v>20</v>
      </c>
      <c r="D11" s="916"/>
      <c r="E11" s="916"/>
      <c r="F11" s="916"/>
      <c r="G11" s="916"/>
      <c r="H11" s="18" t="s">
        <v>42</v>
      </c>
      <c r="I11" s="87"/>
      <c r="J11" s="8"/>
    </row>
    <row r="12" spans="1:15" ht="15.75" customHeight="1">
      <c r="A12" s="2"/>
      <c r="B12" s="28"/>
      <c r="C12" s="55"/>
      <c r="D12" s="891"/>
      <c r="E12" s="891"/>
      <c r="F12" s="891"/>
      <c r="G12" s="891"/>
      <c r="H12" s="18" t="s">
        <v>36</v>
      </c>
      <c r="I12" s="87"/>
      <c r="J12" s="8"/>
    </row>
    <row r="13" spans="1:15" ht="15.75" customHeight="1">
      <c r="A13" s="2"/>
      <c r="B13" s="29"/>
      <c r="C13" s="56"/>
      <c r="D13" s="88"/>
      <c r="E13" s="895"/>
      <c r="F13" s="896"/>
      <c r="G13" s="896"/>
      <c r="H13" s="19"/>
      <c r="I13" s="23"/>
      <c r="J13" s="34"/>
    </row>
    <row r="14" spans="1:15" ht="24" customHeight="1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>
      <c r="A15" s="2"/>
      <c r="B15" s="35" t="s">
        <v>34</v>
      </c>
      <c r="C15" s="61"/>
      <c r="D15" s="54"/>
      <c r="E15" s="915"/>
      <c r="F15" s="915"/>
      <c r="G15" s="917"/>
      <c r="H15" s="917"/>
      <c r="I15" s="917" t="s">
        <v>31</v>
      </c>
      <c r="J15" s="918"/>
    </row>
    <row r="16" spans="1:15" ht="23.25" customHeight="1">
      <c r="A16" s="141" t="s">
        <v>26</v>
      </c>
      <c r="B16" s="38" t="s">
        <v>26</v>
      </c>
      <c r="C16" s="62"/>
      <c r="D16" s="63"/>
      <c r="E16" s="880"/>
      <c r="F16" s="881"/>
      <c r="G16" s="880"/>
      <c r="H16" s="881"/>
      <c r="I16" s="880">
        <f>SUMIF(F49:F60,A16,I49:I60)+SUMIF(F49:F60,"PSU",I49:I60)</f>
        <v>0</v>
      </c>
      <c r="J16" s="882"/>
    </row>
    <row r="17" spans="1:10" ht="23.25" customHeight="1">
      <c r="A17" s="141" t="s">
        <v>27</v>
      </c>
      <c r="B17" s="38" t="s">
        <v>27</v>
      </c>
      <c r="C17" s="62"/>
      <c r="D17" s="63"/>
      <c r="E17" s="880"/>
      <c r="F17" s="881"/>
      <c r="G17" s="880"/>
      <c r="H17" s="881"/>
      <c r="I17" s="880">
        <f>SUMIF(F49:F60,A17,I49:I60)</f>
        <v>0</v>
      </c>
      <c r="J17" s="882"/>
    </row>
    <row r="18" spans="1:10" ht="23.25" customHeight="1">
      <c r="A18" s="141" t="s">
        <v>28</v>
      </c>
      <c r="B18" s="38" t="s">
        <v>28</v>
      </c>
      <c r="C18" s="62"/>
      <c r="D18" s="63"/>
      <c r="E18" s="880"/>
      <c r="F18" s="881"/>
      <c r="G18" s="880"/>
      <c r="H18" s="881"/>
      <c r="I18" s="880">
        <f>SUMIF(F49:F60,A18,I49:I60)</f>
        <v>0</v>
      </c>
      <c r="J18" s="882"/>
    </row>
    <row r="19" spans="1:10" ht="23.25" customHeight="1">
      <c r="A19" s="141" t="s">
        <v>84</v>
      </c>
      <c r="B19" s="38" t="s">
        <v>29</v>
      </c>
      <c r="C19" s="62"/>
      <c r="D19" s="63"/>
      <c r="E19" s="880"/>
      <c r="F19" s="881"/>
      <c r="G19" s="880"/>
      <c r="H19" s="881"/>
      <c r="I19" s="880">
        <f>SUMIF(F49:F60,A19,I49:I60)</f>
        <v>0</v>
      </c>
      <c r="J19" s="882"/>
    </row>
    <row r="20" spans="1:10" ht="23.25" customHeight="1">
      <c r="A20" s="141" t="s">
        <v>85</v>
      </c>
      <c r="B20" s="38" t="s">
        <v>30</v>
      </c>
      <c r="C20" s="62"/>
      <c r="D20" s="63"/>
      <c r="E20" s="880"/>
      <c r="F20" s="881"/>
      <c r="G20" s="880"/>
      <c r="H20" s="881"/>
      <c r="I20" s="880">
        <f>SUMIF(F49:F60,A20,I49:I60)</f>
        <v>0</v>
      </c>
      <c r="J20" s="882"/>
    </row>
    <row r="21" spans="1:10" ht="23.25" customHeight="1">
      <c r="A21" s="2"/>
      <c r="B21" s="48" t="s">
        <v>31</v>
      </c>
      <c r="C21" s="64"/>
      <c r="D21" s="65"/>
      <c r="E21" s="883"/>
      <c r="F21" s="919"/>
      <c r="G21" s="883"/>
      <c r="H21" s="919"/>
      <c r="I21" s="883">
        <f>SUM(I16:J20)</f>
        <v>0</v>
      </c>
      <c r="J21" s="884"/>
    </row>
    <row r="22" spans="1:10" ht="33" customHeight="1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878">
        <f>ZakladDPHSniVypocet</f>
        <v>0</v>
      </c>
      <c r="H23" s="879"/>
      <c r="I23" s="879"/>
      <c r="J23" s="40" t="str">
        <f t="shared" ref="J23:J28" si="0">Mena</f>
        <v>CZK</v>
      </c>
    </row>
    <row r="24" spans="1:10" ht="23.25" customHeight="1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876">
        <f>A23</f>
        <v>0</v>
      </c>
      <c r="H24" s="877"/>
      <c r="I24" s="877"/>
      <c r="J24" s="40" t="str">
        <f t="shared" si="0"/>
        <v>CZK</v>
      </c>
    </row>
    <row r="25" spans="1:10" ht="23.25" customHeight="1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878">
        <f>ZakladDPHZaklVypocet</f>
        <v>0</v>
      </c>
      <c r="H25" s="879"/>
      <c r="I25" s="879"/>
      <c r="J25" s="40" t="str">
        <f t="shared" si="0"/>
        <v>CZK</v>
      </c>
    </row>
    <row r="26" spans="1:10" ht="23.25" customHeight="1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906">
        <f>A25</f>
        <v>0</v>
      </c>
      <c r="H26" s="907"/>
      <c r="I26" s="907"/>
      <c r="J26" s="37" t="str">
        <f t="shared" si="0"/>
        <v>CZK</v>
      </c>
    </row>
    <row r="27" spans="1:10" ht="23.25" customHeight="1" thickBot="1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908">
        <f>CenaCelkem-(ZakladDPHSni+DPHSni+ZakladDPHZakl+DPHZakl)</f>
        <v>0</v>
      </c>
      <c r="H27" s="908"/>
      <c r="I27" s="908"/>
      <c r="J27" s="41" t="str">
        <f t="shared" si="0"/>
        <v>CZK</v>
      </c>
    </row>
    <row r="28" spans="1:10" ht="27.75" hidden="1" customHeight="1" thickBot="1">
      <c r="A28" s="2"/>
      <c r="B28" s="114" t="s">
        <v>25</v>
      </c>
      <c r="C28" s="115"/>
      <c r="D28" s="115"/>
      <c r="E28" s="116"/>
      <c r="F28" s="117"/>
      <c r="G28" s="886">
        <f>ZakladDPHSniVypocet+ZakladDPHZaklVypocet</f>
        <v>0</v>
      </c>
      <c r="H28" s="886"/>
      <c r="I28" s="886"/>
      <c r="J28" s="118" t="str">
        <f t="shared" si="0"/>
        <v>CZK</v>
      </c>
    </row>
    <row r="29" spans="1:10" ht="27.75" customHeight="1" thickBot="1">
      <c r="A29" s="2">
        <f>(A27-INT(A27))*100</f>
        <v>0</v>
      </c>
      <c r="B29" s="114" t="s">
        <v>37</v>
      </c>
      <c r="C29" s="119"/>
      <c r="D29" s="119"/>
      <c r="E29" s="119"/>
      <c r="F29" s="120"/>
      <c r="G29" s="885">
        <f>A27</f>
        <v>0</v>
      </c>
      <c r="H29" s="885"/>
      <c r="I29" s="885"/>
      <c r="J29" s="121" t="s">
        <v>57</v>
      </c>
    </row>
    <row r="30" spans="1:10" ht="12.75" customHeight="1">
      <c r="A30" s="2"/>
      <c r="B30" s="2"/>
      <c r="J30" s="9"/>
    </row>
    <row r="31" spans="1:10" ht="30" customHeight="1">
      <c r="A31" s="2"/>
      <c r="B31" s="2"/>
      <c r="J31" s="9"/>
    </row>
    <row r="32" spans="1:10" ht="18.75" customHeight="1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>
      <c r="A33" s="2"/>
      <c r="B33" s="2"/>
      <c r="J33" s="9"/>
    </row>
    <row r="34" spans="1:10" s="21" customFormat="1" ht="18.75" customHeight="1">
      <c r="A34" s="20"/>
      <c r="B34" s="20"/>
      <c r="C34" s="74"/>
      <c r="D34" s="887"/>
      <c r="E34" s="888"/>
      <c r="G34" s="889"/>
      <c r="H34" s="890"/>
      <c r="I34" s="890"/>
      <c r="J34" s="25"/>
    </row>
    <row r="35" spans="1:10" ht="12.75" customHeight="1">
      <c r="A35" s="2"/>
      <c r="B35" s="2"/>
      <c r="D35" s="875" t="s">
        <v>2</v>
      </c>
      <c r="E35" s="875"/>
      <c r="H35" s="10" t="s">
        <v>3</v>
      </c>
      <c r="J35" s="9"/>
    </row>
    <row r="36" spans="1:10" ht="13.5" customHeight="1" thickBot="1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>
      <c r="B37" s="91" t="s">
        <v>17</v>
      </c>
      <c r="C37" s="92"/>
      <c r="D37" s="92"/>
      <c r="E37" s="92"/>
      <c r="F37" s="93"/>
      <c r="G37" s="93"/>
      <c r="H37" s="93"/>
      <c r="I37" s="93"/>
      <c r="J37" s="94"/>
    </row>
    <row r="38" spans="1:10" ht="25.5" hidden="1" customHeight="1">
      <c r="A38" s="90" t="s">
        <v>39</v>
      </c>
      <c r="B38" s="95" t="s">
        <v>18</v>
      </c>
      <c r="C38" s="96" t="s">
        <v>6</v>
      </c>
      <c r="D38" s="96"/>
      <c r="E38" s="96"/>
      <c r="F38" s="97" t="str">
        <f>B23</f>
        <v>Základ pro sníženou DPH</v>
      </c>
      <c r="G38" s="97" t="str">
        <f>B25</f>
        <v>Základ pro základní DPH</v>
      </c>
      <c r="H38" s="98" t="s">
        <v>19</v>
      </c>
      <c r="I38" s="98" t="s">
        <v>1</v>
      </c>
      <c r="J38" s="99" t="s">
        <v>0</v>
      </c>
    </row>
    <row r="39" spans="1:10" ht="25.5" hidden="1" customHeight="1">
      <c r="A39" s="90">
        <v>1</v>
      </c>
      <c r="B39" s="100" t="s">
        <v>55</v>
      </c>
      <c r="C39" s="870"/>
      <c r="D39" s="870"/>
      <c r="E39" s="870"/>
      <c r="F39" s="101">
        <f>'D.1.2 D.1.2 Pol'!AE107</f>
        <v>0</v>
      </c>
      <c r="G39" s="102">
        <f>'D.1.2 D.1.2 Pol'!AF107</f>
        <v>0</v>
      </c>
      <c r="H39" s="103">
        <f>(F39*SazbaDPH1/100)+(G39*SazbaDPH2/100)</f>
        <v>0</v>
      </c>
      <c r="I39" s="103">
        <f>F39+G39+H39</f>
        <v>0</v>
      </c>
      <c r="J39" s="104" t="str">
        <f>IF(CenaCelkemVypocet=0,"",I39/CenaCelkemVypocet*100)</f>
        <v/>
      </c>
    </row>
    <row r="40" spans="1:10" ht="25.5" hidden="1" customHeight="1">
      <c r="A40" s="90">
        <v>2</v>
      </c>
      <c r="B40" s="105" t="s">
        <v>43</v>
      </c>
      <c r="C40" s="871" t="s">
        <v>44</v>
      </c>
      <c r="D40" s="871"/>
      <c r="E40" s="871"/>
      <c r="F40" s="106">
        <f>'D.1.2 D.1.2 Pol'!AE107</f>
        <v>0</v>
      </c>
      <c r="G40" s="107">
        <f>'D.1.2 D.1.2 Pol'!AF107</f>
        <v>0</v>
      </c>
      <c r="H40" s="107">
        <f>(F40*SazbaDPH1/100)+(G40*SazbaDPH2/100)</f>
        <v>0</v>
      </c>
      <c r="I40" s="107">
        <f>F40+G40+H40</f>
        <v>0</v>
      </c>
      <c r="J40" s="108" t="str">
        <f>IF(CenaCelkemVypocet=0,"",I40/CenaCelkemVypocet*100)</f>
        <v/>
      </c>
    </row>
    <row r="41" spans="1:10" ht="25.5" hidden="1" customHeight="1">
      <c r="A41" s="90">
        <v>3</v>
      </c>
      <c r="B41" s="109" t="s">
        <v>43</v>
      </c>
      <c r="C41" s="870" t="s">
        <v>44</v>
      </c>
      <c r="D41" s="870"/>
      <c r="E41" s="870"/>
      <c r="F41" s="110">
        <f>'D.1.2 D.1.2 Pol'!AE107</f>
        <v>0</v>
      </c>
      <c r="G41" s="103">
        <f>'D.1.2 D.1.2 Pol'!AF107</f>
        <v>0</v>
      </c>
      <c r="H41" s="103">
        <f>(F41*SazbaDPH1/100)+(G41*SazbaDPH2/100)</f>
        <v>0</v>
      </c>
      <c r="I41" s="103">
        <f>F41+G41+H41</f>
        <v>0</v>
      </c>
      <c r="J41" s="104" t="str">
        <f>IF(CenaCelkemVypocet=0,"",I41/CenaCelkemVypocet*100)</f>
        <v/>
      </c>
    </row>
    <row r="42" spans="1:10" ht="25.5" hidden="1" customHeight="1">
      <c r="A42" s="90"/>
      <c r="B42" s="872" t="s">
        <v>56</v>
      </c>
      <c r="C42" s="873"/>
      <c r="D42" s="873"/>
      <c r="E42" s="874"/>
      <c r="F42" s="111">
        <f>SUMIF(A39:A41,"=1",F39:F41)</f>
        <v>0</v>
      </c>
      <c r="G42" s="112">
        <f>SUMIF(A39:A41,"=1",G39:G41)</f>
        <v>0</v>
      </c>
      <c r="H42" s="112">
        <f>SUMIF(A39:A41,"=1",H39:H41)</f>
        <v>0</v>
      </c>
      <c r="I42" s="112">
        <f>SUMIF(A39:A41,"=1",I39:I41)</f>
        <v>0</v>
      </c>
      <c r="J42" s="113">
        <f>SUMIF(A39:A41,"=1",J39:J41)</f>
        <v>0</v>
      </c>
    </row>
    <row r="46" spans="1:10" ht="15.75">
      <c r="B46" s="122" t="s">
        <v>58</v>
      </c>
    </row>
    <row r="48" spans="1:10" ht="25.5" customHeight="1">
      <c r="A48" s="124"/>
      <c r="B48" s="127" t="s">
        <v>18</v>
      </c>
      <c r="C48" s="127" t="s">
        <v>6</v>
      </c>
      <c r="D48" s="128"/>
      <c r="E48" s="128"/>
      <c r="F48" s="129" t="s">
        <v>59</v>
      </c>
      <c r="G48" s="129"/>
      <c r="H48" s="129"/>
      <c r="I48" s="129" t="s">
        <v>31</v>
      </c>
      <c r="J48" s="129" t="s">
        <v>0</v>
      </c>
    </row>
    <row r="49" spans="1:10" ht="36.75" customHeight="1">
      <c r="A49" s="125"/>
      <c r="B49" s="130" t="s">
        <v>60</v>
      </c>
      <c r="C49" s="868" t="s">
        <v>61</v>
      </c>
      <c r="D49" s="869"/>
      <c r="E49" s="869"/>
      <c r="F49" s="137" t="s">
        <v>26</v>
      </c>
      <c r="G49" s="138"/>
      <c r="H49" s="138"/>
      <c r="I49" s="138">
        <f>'D.1.2 D.1.2 Pol'!G8</f>
        <v>0</v>
      </c>
      <c r="J49" s="134" t="str">
        <f>IF(I61=0,"",I49/I61*100)</f>
        <v/>
      </c>
    </row>
    <row r="50" spans="1:10" ht="36.75" customHeight="1">
      <c r="A50" s="125"/>
      <c r="B50" s="130" t="s">
        <v>62</v>
      </c>
      <c r="C50" s="868" t="s">
        <v>63</v>
      </c>
      <c r="D50" s="869"/>
      <c r="E50" s="869"/>
      <c r="F50" s="137" t="s">
        <v>26</v>
      </c>
      <c r="G50" s="138"/>
      <c r="H50" s="138"/>
      <c r="I50" s="138">
        <f>'D.1.2 D.1.2 Pol'!G21</f>
        <v>0</v>
      </c>
      <c r="J50" s="134" t="str">
        <f>IF(I61=0,"",I50/I61*100)</f>
        <v/>
      </c>
    </row>
    <row r="51" spans="1:10" ht="36.75" customHeight="1">
      <c r="A51" s="125"/>
      <c r="B51" s="130" t="s">
        <v>64</v>
      </c>
      <c r="C51" s="868" t="s">
        <v>65</v>
      </c>
      <c r="D51" s="869"/>
      <c r="E51" s="869"/>
      <c r="F51" s="137" t="s">
        <v>26</v>
      </c>
      <c r="G51" s="138"/>
      <c r="H51" s="138"/>
      <c r="I51" s="138">
        <f>'D.1.2 D.1.2 Pol'!G39</f>
        <v>0</v>
      </c>
      <c r="J51" s="134" t="str">
        <f>IF(I61=0,"",I51/I61*100)</f>
        <v/>
      </c>
    </row>
    <row r="52" spans="1:10" ht="36.75" customHeight="1">
      <c r="A52" s="125"/>
      <c r="B52" s="130" t="s">
        <v>66</v>
      </c>
      <c r="C52" s="868" t="s">
        <v>67</v>
      </c>
      <c r="D52" s="869"/>
      <c r="E52" s="869"/>
      <c r="F52" s="137" t="s">
        <v>26</v>
      </c>
      <c r="G52" s="138"/>
      <c r="H52" s="138"/>
      <c r="I52" s="138">
        <f>'D.1.2 D.1.2 Pol'!G42</f>
        <v>0</v>
      </c>
      <c r="J52" s="134" t="str">
        <f>IF(I61=0,"",I52/I61*100)</f>
        <v/>
      </c>
    </row>
    <row r="53" spans="1:10" ht="36.75" customHeight="1">
      <c r="A53" s="125"/>
      <c r="B53" s="130" t="s">
        <v>68</v>
      </c>
      <c r="C53" s="868" t="s">
        <v>69</v>
      </c>
      <c r="D53" s="869"/>
      <c r="E53" s="869"/>
      <c r="F53" s="137" t="s">
        <v>26</v>
      </c>
      <c r="G53" s="138"/>
      <c r="H53" s="138"/>
      <c r="I53" s="138">
        <f>'D.1.2 D.1.2 Pol'!G46</f>
        <v>0</v>
      </c>
      <c r="J53" s="134" t="str">
        <f>IF(I61=0,"",I53/I61*100)</f>
        <v/>
      </c>
    </row>
    <row r="54" spans="1:10" ht="36.75" customHeight="1">
      <c r="A54" s="125"/>
      <c r="B54" s="130" t="s">
        <v>70</v>
      </c>
      <c r="C54" s="868" t="s">
        <v>71</v>
      </c>
      <c r="D54" s="869"/>
      <c r="E54" s="869"/>
      <c r="F54" s="137" t="s">
        <v>26</v>
      </c>
      <c r="G54" s="138"/>
      <c r="H54" s="138"/>
      <c r="I54" s="138">
        <f>'D.1.2 D.1.2 Pol'!G50</f>
        <v>0</v>
      </c>
      <c r="J54" s="134" t="str">
        <f>IF(I61=0,"",I54/I61*100)</f>
        <v/>
      </c>
    </row>
    <row r="55" spans="1:10" ht="36.75" customHeight="1">
      <c r="A55" s="125"/>
      <c r="B55" s="130" t="s">
        <v>72</v>
      </c>
      <c r="C55" s="868" t="s">
        <v>73</v>
      </c>
      <c r="D55" s="869"/>
      <c r="E55" s="869"/>
      <c r="F55" s="137" t="s">
        <v>26</v>
      </c>
      <c r="G55" s="138"/>
      <c r="H55" s="138"/>
      <c r="I55" s="138">
        <f>'D.1.2 D.1.2 Pol'!G59</f>
        <v>0</v>
      </c>
      <c r="J55" s="134" t="str">
        <f>IF(I61=0,"",I55/I61*100)</f>
        <v/>
      </c>
    </row>
    <row r="56" spans="1:10" ht="36.75" customHeight="1">
      <c r="A56" s="125"/>
      <c r="B56" s="130" t="s">
        <v>74</v>
      </c>
      <c r="C56" s="868" t="s">
        <v>75</v>
      </c>
      <c r="D56" s="869"/>
      <c r="E56" s="869"/>
      <c r="F56" s="137" t="s">
        <v>26</v>
      </c>
      <c r="G56" s="138"/>
      <c r="H56" s="138"/>
      <c r="I56" s="138">
        <f>'D.1.2 D.1.2 Pol'!G72</f>
        <v>0</v>
      </c>
      <c r="J56" s="134" t="str">
        <f>IF(I61=0,"",I56/I61*100)</f>
        <v/>
      </c>
    </row>
    <row r="57" spans="1:10" ht="36.75" customHeight="1">
      <c r="A57" s="125"/>
      <c r="B57" s="130" t="s">
        <v>76</v>
      </c>
      <c r="C57" s="868" t="s">
        <v>77</v>
      </c>
      <c r="D57" s="869"/>
      <c r="E57" s="869"/>
      <c r="F57" s="137" t="s">
        <v>26</v>
      </c>
      <c r="G57" s="138"/>
      <c r="H57" s="138"/>
      <c r="I57" s="138">
        <f>'D.1.2 D.1.2 Pol'!G75</f>
        <v>0</v>
      </c>
      <c r="J57" s="134" t="str">
        <f>IF(I61=0,"",I57/I61*100)</f>
        <v/>
      </c>
    </row>
    <row r="58" spans="1:10" ht="36.75" customHeight="1">
      <c r="A58" s="125"/>
      <c r="B58" s="130" t="s">
        <v>78</v>
      </c>
      <c r="C58" s="868" t="s">
        <v>79</v>
      </c>
      <c r="D58" s="869"/>
      <c r="E58" s="869"/>
      <c r="F58" s="137" t="s">
        <v>27</v>
      </c>
      <c r="G58" s="138"/>
      <c r="H58" s="138"/>
      <c r="I58" s="138">
        <f>'D.1.2 D.1.2 Pol'!G77</f>
        <v>0</v>
      </c>
      <c r="J58" s="134" t="str">
        <f>IF(I61=0,"",I58/I61*100)</f>
        <v/>
      </c>
    </row>
    <row r="59" spans="1:10" ht="36.75" customHeight="1">
      <c r="A59" s="125"/>
      <c r="B59" s="130" t="s">
        <v>80</v>
      </c>
      <c r="C59" s="868" t="s">
        <v>81</v>
      </c>
      <c r="D59" s="869"/>
      <c r="E59" s="869"/>
      <c r="F59" s="137" t="s">
        <v>27</v>
      </c>
      <c r="G59" s="138"/>
      <c r="H59" s="138"/>
      <c r="I59" s="138">
        <f>'D.1.2 D.1.2 Pol'!G79</f>
        <v>0</v>
      </c>
      <c r="J59" s="134" t="str">
        <f>IF(I61=0,"",I59/I61*100)</f>
        <v/>
      </c>
    </row>
    <row r="60" spans="1:10" ht="36.75" customHeight="1">
      <c r="A60" s="125"/>
      <c r="B60" s="130" t="s">
        <v>82</v>
      </c>
      <c r="C60" s="868" t="s">
        <v>75</v>
      </c>
      <c r="D60" s="869"/>
      <c r="E60" s="869"/>
      <c r="F60" s="137" t="s">
        <v>83</v>
      </c>
      <c r="G60" s="138"/>
      <c r="H60" s="138"/>
      <c r="I60" s="138">
        <f>'D.1.2 D.1.2 Pol'!G98</f>
        <v>0</v>
      </c>
      <c r="J60" s="134" t="str">
        <f>IF(I61=0,"",I60/I61*100)</f>
        <v/>
      </c>
    </row>
    <row r="61" spans="1:10" ht="25.5" customHeight="1">
      <c r="A61" s="126"/>
      <c r="B61" s="131" t="s">
        <v>1</v>
      </c>
      <c r="C61" s="132"/>
      <c r="D61" s="133"/>
      <c r="E61" s="133"/>
      <c r="F61" s="139"/>
      <c r="G61" s="140"/>
      <c r="H61" s="140"/>
      <c r="I61" s="140">
        <f>SUM(I49:I60)</f>
        <v>0</v>
      </c>
      <c r="J61" s="135">
        <f>SUM(J49:J60)</f>
        <v>0</v>
      </c>
    </row>
    <row r="62" spans="1:10">
      <c r="F62" s="89"/>
      <c r="G62" s="89"/>
      <c r="H62" s="89"/>
      <c r="I62" s="89"/>
      <c r="J62" s="136"/>
    </row>
    <row r="63" spans="1:10">
      <c r="F63" s="89"/>
      <c r="G63" s="89"/>
      <c r="H63" s="89"/>
      <c r="I63" s="89"/>
      <c r="J63" s="136"/>
    </row>
    <row r="64" spans="1:10">
      <c r="F64" s="89"/>
      <c r="G64" s="89"/>
      <c r="H64" s="89"/>
      <c r="I64" s="89"/>
      <c r="J64" s="136"/>
    </row>
  </sheetData>
  <sheetProtection algorithmName="SHA-512" hashValue="J6JJlGEmJc08oRMzRVM/kKhwq/sBYNLnBQttqC0X7YDijZ7QDPUJcurMGKfTzEKWpdAN5/dG51Zse5cqJfO/Tw==" saltValue="11J6ueMTHR1DW7kH0txnYw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60:E60"/>
    <mergeCell ref="C55:E55"/>
    <mergeCell ref="C56:E56"/>
    <mergeCell ref="C57:E57"/>
    <mergeCell ref="C58:E58"/>
    <mergeCell ref="C59:E59"/>
  </mergeCells>
  <phoneticPr fontId="0" type="noConversion"/>
  <pageMargins left="0.39370078740157483" right="0.19685039370078741" top="0.59055118110236227" bottom="0.39370078740157483" header="0" footer="0.19685039370078741"/>
  <pageSetup paperSize="9" scale="98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>
      <c r="A1" s="920" t="s">
        <v>7</v>
      </c>
      <c r="B1" s="920"/>
      <c r="C1" s="921"/>
      <c r="D1" s="920"/>
      <c r="E1" s="920"/>
      <c r="F1" s="920"/>
      <c r="G1" s="920"/>
    </row>
    <row r="2" spans="1:7" ht="24.95" customHeight="1">
      <c r="A2" s="50" t="s">
        <v>8</v>
      </c>
      <c r="B2" s="49"/>
      <c r="C2" s="922"/>
      <c r="D2" s="922"/>
      <c r="E2" s="922"/>
      <c r="F2" s="922"/>
      <c r="G2" s="923"/>
    </row>
    <row r="3" spans="1:7" ht="24.95" customHeight="1">
      <c r="A3" s="50" t="s">
        <v>9</v>
      </c>
      <c r="B3" s="49"/>
      <c r="C3" s="922"/>
      <c r="D3" s="922"/>
      <c r="E3" s="922"/>
      <c r="F3" s="922"/>
      <c r="G3" s="923"/>
    </row>
    <row r="4" spans="1:7" ht="24.95" customHeight="1">
      <c r="A4" s="50" t="s">
        <v>10</v>
      </c>
      <c r="B4" s="49"/>
      <c r="C4" s="922"/>
      <c r="D4" s="922"/>
      <c r="E4" s="922"/>
      <c r="F4" s="922"/>
      <c r="G4" s="923"/>
    </row>
    <row r="5" spans="1:7">
      <c r="B5" s="4"/>
      <c r="C5" s="5"/>
      <c r="D5" s="6"/>
    </row>
  </sheetData>
  <sheetProtection algorithmName="SHA-512" hashValue="7bbwi9gzAKp/KG4/ercjlx5uoiTJ0yL81e0U7mgeXv7/+CrGg1HR4trNM+VuK0y6ogg0OPqd1aeDC8QOqAlrmg==" saltValue="ZZ40CqUyGqrGjoujssEHXQ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/>
  <cols>
    <col min="1" max="1" width="3.42578125" customWidth="1"/>
    <col min="2" max="2" width="12.5703125" style="123" customWidth="1"/>
    <col min="3" max="3" width="38.28515625" style="123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>
      <c r="A1" s="936" t="s">
        <v>7</v>
      </c>
      <c r="B1" s="936"/>
      <c r="C1" s="936"/>
      <c r="D1" s="936"/>
      <c r="E1" s="936"/>
      <c r="F1" s="936"/>
      <c r="G1" s="936"/>
      <c r="AG1" t="s">
        <v>86</v>
      </c>
    </row>
    <row r="2" spans="1:60" ht="24.95" customHeight="1">
      <c r="A2" s="50" t="s">
        <v>8</v>
      </c>
      <c r="B2" s="49" t="s">
        <v>47</v>
      </c>
      <c r="C2" s="937" t="s">
        <v>48</v>
      </c>
      <c r="D2" s="938"/>
      <c r="E2" s="938"/>
      <c r="F2" s="938"/>
      <c r="G2" s="939"/>
      <c r="AG2" t="s">
        <v>87</v>
      </c>
    </row>
    <row r="3" spans="1:60" ht="24.95" customHeight="1">
      <c r="A3" s="50" t="s">
        <v>9</v>
      </c>
      <c r="B3" s="49" t="s">
        <v>43</v>
      </c>
      <c r="C3" s="937" t="s">
        <v>44</v>
      </c>
      <c r="D3" s="938"/>
      <c r="E3" s="938"/>
      <c r="F3" s="938"/>
      <c r="G3" s="939"/>
      <c r="AC3" s="123" t="s">
        <v>87</v>
      </c>
      <c r="AG3" t="s">
        <v>88</v>
      </c>
    </row>
    <row r="4" spans="1:60" ht="24.95" customHeight="1">
      <c r="A4" s="142" t="s">
        <v>10</v>
      </c>
      <c r="B4" s="143" t="s">
        <v>43</v>
      </c>
      <c r="C4" s="940" t="s">
        <v>44</v>
      </c>
      <c r="D4" s="941"/>
      <c r="E4" s="941"/>
      <c r="F4" s="941"/>
      <c r="G4" s="942"/>
      <c r="AG4" t="s">
        <v>89</v>
      </c>
    </row>
    <row r="5" spans="1:60">
      <c r="D5" s="10"/>
    </row>
    <row r="6" spans="1:60" ht="38.25">
      <c r="A6" s="145" t="s">
        <v>90</v>
      </c>
      <c r="B6" s="147" t="s">
        <v>91</v>
      </c>
      <c r="C6" s="147" t="s">
        <v>92</v>
      </c>
      <c r="D6" s="146" t="s">
        <v>93</v>
      </c>
      <c r="E6" s="145" t="s">
        <v>94</v>
      </c>
      <c r="F6" s="144" t="s">
        <v>95</v>
      </c>
      <c r="G6" s="145" t="s">
        <v>31</v>
      </c>
      <c r="H6" s="148" t="s">
        <v>32</v>
      </c>
      <c r="I6" s="148" t="s">
        <v>96</v>
      </c>
      <c r="J6" s="148" t="s">
        <v>33</v>
      </c>
      <c r="K6" s="148" t="s">
        <v>97</v>
      </c>
      <c r="L6" s="148" t="s">
        <v>98</v>
      </c>
      <c r="M6" s="148" t="s">
        <v>99</v>
      </c>
      <c r="N6" s="148" t="s">
        <v>100</v>
      </c>
      <c r="O6" s="148" t="s">
        <v>101</v>
      </c>
      <c r="P6" s="148" t="s">
        <v>102</v>
      </c>
      <c r="Q6" s="148" t="s">
        <v>103</v>
      </c>
      <c r="R6" s="148" t="s">
        <v>104</v>
      </c>
      <c r="S6" s="148" t="s">
        <v>105</v>
      </c>
      <c r="T6" s="148" t="s">
        <v>106</v>
      </c>
      <c r="U6" s="148" t="s">
        <v>107</v>
      </c>
      <c r="V6" s="148" t="s">
        <v>108</v>
      </c>
      <c r="W6" s="148" t="s">
        <v>109</v>
      </c>
      <c r="X6" s="148" t="s">
        <v>110</v>
      </c>
      <c r="Y6" s="148" t="s">
        <v>111</v>
      </c>
    </row>
    <row r="7" spans="1:60" hidden="1">
      <c r="A7" s="3"/>
      <c r="B7" s="4"/>
      <c r="C7" s="4"/>
      <c r="D7" s="6"/>
      <c r="E7" s="150"/>
      <c r="F7" s="151"/>
      <c r="G7" s="151"/>
      <c r="H7" s="151"/>
      <c r="I7" s="151"/>
      <c r="J7" s="151"/>
      <c r="K7" s="151"/>
      <c r="L7" s="151"/>
      <c r="M7" s="151"/>
      <c r="N7" s="150"/>
      <c r="O7" s="150"/>
      <c r="P7" s="150"/>
      <c r="Q7" s="150"/>
      <c r="R7" s="151"/>
      <c r="S7" s="151"/>
      <c r="T7" s="151"/>
      <c r="U7" s="151"/>
      <c r="V7" s="151"/>
      <c r="W7" s="151"/>
      <c r="X7" s="151"/>
      <c r="Y7" s="151"/>
    </row>
    <row r="8" spans="1:60">
      <c r="A8" s="165" t="s">
        <v>112</v>
      </c>
      <c r="B8" s="166" t="s">
        <v>60</v>
      </c>
      <c r="C8" s="184" t="s">
        <v>61</v>
      </c>
      <c r="D8" s="167"/>
      <c r="E8" s="168"/>
      <c r="F8" s="169"/>
      <c r="G8" s="170">
        <f>SUMIF(AG9:AG20,"&lt;&gt;NOR",G9:G20)</f>
        <v>0</v>
      </c>
      <c r="H8" s="164"/>
      <c r="I8" s="164">
        <f>SUM(I9:I20)</f>
        <v>0</v>
      </c>
      <c r="J8" s="164"/>
      <c r="K8" s="164">
        <f>SUM(K9:K20)</f>
        <v>0</v>
      </c>
      <c r="L8" s="164"/>
      <c r="M8" s="164">
        <f>SUM(M9:M20)</f>
        <v>0</v>
      </c>
      <c r="N8" s="163"/>
      <c r="O8" s="163">
        <f>SUM(O9:O20)</f>
        <v>11.16</v>
      </c>
      <c r="P8" s="163"/>
      <c r="Q8" s="163">
        <f>SUM(Q9:Q20)</f>
        <v>0</v>
      </c>
      <c r="R8" s="164"/>
      <c r="S8" s="164"/>
      <c r="T8" s="164"/>
      <c r="U8" s="164"/>
      <c r="V8" s="164">
        <f>SUM(V9:V20)</f>
        <v>666.33</v>
      </c>
      <c r="W8" s="164"/>
      <c r="X8" s="164"/>
      <c r="Y8" s="164"/>
      <c r="AG8" t="s">
        <v>113</v>
      </c>
    </row>
    <row r="9" spans="1:60" outlineLevel="1">
      <c r="A9" s="178">
        <v>1</v>
      </c>
      <c r="B9" s="179" t="s">
        <v>114</v>
      </c>
      <c r="C9" s="185" t="s">
        <v>115</v>
      </c>
      <c r="D9" s="180" t="s">
        <v>116</v>
      </c>
      <c r="E9" s="181">
        <v>2</v>
      </c>
      <c r="F9" s="182"/>
      <c r="G9" s="183">
        <f>ROUND(E9*F9,2)</f>
        <v>0</v>
      </c>
      <c r="H9" s="160"/>
      <c r="I9" s="159">
        <f>ROUND(E9*H9,2)</f>
        <v>0</v>
      </c>
      <c r="J9" s="160"/>
      <c r="K9" s="159">
        <f>ROUND(E9*J9,2)</f>
        <v>0</v>
      </c>
      <c r="L9" s="159">
        <v>21</v>
      </c>
      <c r="M9" s="159">
        <f>G9*(1+L9/100)</f>
        <v>0</v>
      </c>
      <c r="N9" s="158">
        <v>3.0339999999999999E-2</v>
      </c>
      <c r="O9" s="158">
        <f>ROUND(E9*N9,2)</f>
        <v>0.06</v>
      </c>
      <c r="P9" s="158">
        <v>0</v>
      </c>
      <c r="Q9" s="158">
        <f>ROUND(E9*P9,2)</f>
        <v>0</v>
      </c>
      <c r="R9" s="159"/>
      <c r="S9" s="159" t="s">
        <v>117</v>
      </c>
      <c r="T9" s="159" t="s">
        <v>117</v>
      </c>
      <c r="U9" s="159">
        <v>0.32250000000000001</v>
      </c>
      <c r="V9" s="159">
        <f>ROUND(E9*U9,2)</f>
        <v>0.65</v>
      </c>
      <c r="W9" s="159"/>
      <c r="X9" s="159" t="s">
        <v>118</v>
      </c>
      <c r="Y9" s="159" t="s">
        <v>119</v>
      </c>
      <c r="Z9" s="149"/>
      <c r="AA9" s="149"/>
      <c r="AB9" s="149"/>
      <c r="AC9" s="149"/>
      <c r="AD9" s="149"/>
      <c r="AE9" s="149"/>
      <c r="AF9" s="149"/>
      <c r="AG9" s="149" t="s">
        <v>120</v>
      </c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ht="22.5" outlineLevel="1">
      <c r="A10" s="172">
        <v>2</v>
      </c>
      <c r="B10" s="173" t="s">
        <v>121</v>
      </c>
      <c r="C10" s="186" t="s">
        <v>122</v>
      </c>
      <c r="D10" s="174" t="s">
        <v>123</v>
      </c>
      <c r="E10" s="175">
        <v>3.4799999999999998E-2</v>
      </c>
      <c r="F10" s="176"/>
      <c r="G10" s="177">
        <f>ROUND(E10*F10,2)</f>
        <v>0</v>
      </c>
      <c r="H10" s="160"/>
      <c r="I10" s="159">
        <f>ROUND(E10*H10,2)</f>
        <v>0</v>
      </c>
      <c r="J10" s="160"/>
      <c r="K10" s="159">
        <f>ROUND(E10*J10,2)</f>
        <v>0</v>
      </c>
      <c r="L10" s="159">
        <v>21</v>
      </c>
      <c r="M10" s="159">
        <f>G10*(1+L10/100)</f>
        <v>0</v>
      </c>
      <c r="N10" s="158">
        <v>1.0970899999999999</v>
      </c>
      <c r="O10" s="158">
        <f>ROUND(E10*N10,2)</f>
        <v>0.04</v>
      </c>
      <c r="P10" s="158">
        <v>0</v>
      </c>
      <c r="Q10" s="158">
        <f>ROUND(E10*P10,2)</f>
        <v>0</v>
      </c>
      <c r="R10" s="159"/>
      <c r="S10" s="159" t="s">
        <v>117</v>
      </c>
      <c r="T10" s="159" t="s">
        <v>117</v>
      </c>
      <c r="U10" s="159">
        <v>16.582999999999998</v>
      </c>
      <c r="V10" s="159">
        <f>ROUND(E10*U10,2)</f>
        <v>0.57999999999999996</v>
      </c>
      <c r="W10" s="159"/>
      <c r="X10" s="159" t="s">
        <v>118</v>
      </c>
      <c r="Y10" s="159" t="s">
        <v>119</v>
      </c>
      <c r="Z10" s="149"/>
      <c r="AA10" s="149"/>
      <c r="AB10" s="149"/>
      <c r="AC10" s="149"/>
      <c r="AD10" s="149"/>
      <c r="AE10" s="149"/>
      <c r="AF10" s="149"/>
      <c r="AG10" s="149" t="s">
        <v>120</v>
      </c>
      <c r="AH10" s="149"/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49"/>
      <c r="BB10" s="149"/>
      <c r="BC10" s="149"/>
      <c r="BD10" s="149"/>
      <c r="BE10" s="149"/>
      <c r="BF10" s="149"/>
      <c r="BG10" s="149"/>
      <c r="BH10" s="149"/>
    </row>
    <row r="11" spans="1:60" ht="22.5" outlineLevel="2">
      <c r="A11" s="156"/>
      <c r="B11" s="157"/>
      <c r="C11" s="187" t="s">
        <v>124</v>
      </c>
      <c r="D11" s="161"/>
      <c r="E11" s="162">
        <v>3.4799999999999998E-2</v>
      </c>
      <c r="F11" s="159"/>
      <c r="G11" s="159"/>
      <c r="H11" s="159"/>
      <c r="I11" s="159"/>
      <c r="J11" s="159"/>
      <c r="K11" s="159"/>
      <c r="L11" s="159"/>
      <c r="M11" s="159"/>
      <c r="N11" s="158"/>
      <c r="O11" s="158"/>
      <c r="P11" s="158"/>
      <c r="Q11" s="158"/>
      <c r="R11" s="159"/>
      <c r="S11" s="159"/>
      <c r="T11" s="159"/>
      <c r="U11" s="159"/>
      <c r="V11" s="159"/>
      <c r="W11" s="159"/>
      <c r="X11" s="159"/>
      <c r="Y11" s="159"/>
      <c r="Z11" s="149"/>
      <c r="AA11" s="149"/>
      <c r="AB11" s="149"/>
      <c r="AC11" s="149"/>
      <c r="AD11" s="149"/>
      <c r="AE11" s="149"/>
      <c r="AF11" s="149"/>
      <c r="AG11" s="149" t="s">
        <v>125</v>
      </c>
      <c r="AH11" s="149">
        <v>0</v>
      </c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</row>
    <row r="12" spans="1:60" outlineLevel="1">
      <c r="A12" s="172">
        <v>3</v>
      </c>
      <c r="B12" s="173" t="s">
        <v>126</v>
      </c>
      <c r="C12" s="186" t="s">
        <v>127</v>
      </c>
      <c r="D12" s="174" t="s">
        <v>128</v>
      </c>
      <c r="E12" s="175">
        <v>26</v>
      </c>
      <c r="F12" s="176"/>
      <c r="G12" s="177">
        <f>ROUND(E12*F12,2)</f>
        <v>0</v>
      </c>
      <c r="H12" s="160"/>
      <c r="I12" s="159">
        <f>ROUND(E12*H12,2)</f>
        <v>0</v>
      </c>
      <c r="J12" s="160"/>
      <c r="K12" s="159">
        <f>ROUND(E12*J12,2)</f>
        <v>0</v>
      </c>
      <c r="L12" s="159">
        <v>21</v>
      </c>
      <c r="M12" s="159">
        <f>G12*(1+L12/100)</f>
        <v>0</v>
      </c>
      <c r="N12" s="158">
        <v>0.12404999999999999</v>
      </c>
      <c r="O12" s="158">
        <f>ROUND(E12*N12,2)</f>
        <v>3.23</v>
      </c>
      <c r="P12" s="158">
        <v>0</v>
      </c>
      <c r="Q12" s="158">
        <f>ROUND(E12*P12,2)</f>
        <v>0</v>
      </c>
      <c r="R12" s="159"/>
      <c r="S12" s="159" t="s">
        <v>117</v>
      </c>
      <c r="T12" s="159" t="s">
        <v>117</v>
      </c>
      <c r="U12" s="159">
        <v>0.55674999999999997</v>
      </c>
      <c r="V12" s="159">
        <f>ROUND(E12*U12,2)</f>
        <v>14.48</v>
      </c>
      <c r="W12" s="159"/>
      <c r="X12" s="159" t="s">
        <v>118</v>
      </c>
      <c r="Y12" s="159" t="s">
        <v>119</v>
      </c>
      <c r="Z12" s="149"/>
      <c r="AA12" s="149"/>
      <c r="AB12" s="149"/>
      <c r="AC12" s="149"/>
      <c r="AD12" s="149"/>
      <c r="AE12" s="149"/>
      <c r="AF12" s="149"/>
      <c r="AG12" s="149" t="s">
        <v>120</v>
      </c>
      <c r="AH12" s="149"/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  <c r="BH12" s="149"/>
    </row>
    <row r="13" spans="1:60" outlineLevel="2">
      <c r="A13" s="156"/>
      <c r="B13" s="157"/>
      <c r="C13" s="187" t="s">
        <v>129</v>
      </c>
      <c r="D13" s="161"/>
      <c r="E13" s="162">
        <v>26</v>
      </c>
      <c r="F13" s="159"/>
      <c r="G13" s="159"/>
      <c r="H13" s="159"/>
      <c r="I13" s="159"/>
      <c r="J13" s="159"/>
      <c r="K13" s="159"/>
      <c r="L13" s="159"/>
      <c r="M13" s="159"/>
      <c r="N13" s="158"/>
      <c r="O13" s="158"/>
      <c r="P13" s="158"/>
      <c r="Q13" s="158"/>
      <c r="R13" s="159"/>
      <c r="S13" s="159"/>
      <c r="T13" s="159"/>
      <c r="U13" s="159"/>
      <c r="V13" s="159"/>
      <c r="W13" s="159"/>
      <c r="X13" s="159"/>
      <c r="Y13" s="159"/>
      <c r="Z13" s="149"/>
      <c r="AA13" s="149"/>
      <c r="AB13" s="149"/>
      <c r="AC13" s="149"/>
      <c r="AD13" s="149"/>
      <c r="AE13" s="149"/>
      <c r="AF13" s="149"/>
      <c r="AG13" s="149" t="s">
        <v>125</v>
      </c>
      <c r="AH13" s="149">
        <v>0</v>
      </c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  <c r="BH13" s="149"/>
    </row>
    <row r="14" spans="1:60" outlineLevel="1">
      <c r="A14" s="172">
        <v>4</v>
      </c>
      <c r="B14" s="173" t="s">
        <v>130</v>
      </c>
      <c r="C14" s="186" t="s">
        <v>131</v>
      </c>
      <c r="D14" s="174" t="s">
        <v>132</v>
      </c>
      <c r="E14" s="175">
        <v>24</v>
      </c>
      <c r="F14" s="176"/>
      <c r="G14" s="177">
        <f>ROUND(E14*F14,2)</f>
        <v>0</v>
      </c>
      <c r="H14" s="160"/>
      <c r="I14" s="159">
        <f>ROUND(E14*H14,2)</f>
        <v>0</v>
      </c>
      <c r="J14" s="160"/>
      <c r="K14" s="159">
        <f>ROUND(E14*J14,2)</f>
        <v>0</v>
      </c>
      <c r="L14" s="159">
        <v>21</v>
      </c>
      <c r="M14" s="159">
        <f>G14*(1+L14/100)</f>
        <v>0</v>
      </c>
      <c r="N14" s="158">
        <v>1.0300000000000001E-3</v>
      </c>
      <c r="O14" s="158">
        <f>ROUND(E14*N14,2)</f>
        <v>0.02</v>
      </c>
      <c r="P14" s="158">
        <v>0</v>
      </c>
      <c r="Q14" s="158">
        <f>ROUND(E14*P14,2)</f>
        <v>0</v>
      </c>
      <c r="R14" s="159"/>
      <c r="S14" s="159" t="s">
        <v>117</v>
      </c>
      <c r="T14" s="159" t="s">
        <v>117</v>
      </c>
      <c r="U14" s="159">
        <v>0.22</v>
      </c>
      <c r="V14" s="159">
        <f>ROUND(E14*U14,2)</f>
        <v>5.28</v>
      </c>
      <c r="W14" s="159"/>
      <c r="X14" s="159" t="s">
        <v>118</v>
      </c>
      <c r="Y14" s="159" t="s">
        <v>119</v>
      </c>
      <c r="Z14" s="149"/>
      <c r="AA14" s="149"/>
      <c r="AB14" s="149"/>
      <c r="AC14" s="149"/>
      <c r="AD14" s="149"/>
      <c r="AE14" s="149"/>
      <c r="AF14" s="149"/>
      <c r="AG14" s="149" t="s">
        <v>120</v>
      </c>
      <c r="AH14" s="149"/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  <c r="AV14" s="149"/>
      <c r="AW14" s="149"/>
      <c r="AX14" s="149"/>
      <c r="AY14" s="149"/>
      <c r="AZ14" s="149"/>
      <c r="BA14" s="149"/>
      <c r="BB14" s="149"/>
      <c r="BC14" s="149"/>
      <c r="BD14" s="149"/>
      <c r="BE14" s="149"/>
      <c r="BF14" s="149"/>
      <c r="BG14" s="149"/>
      <c r="BH14" s="149"/>
    </row>
    <row r="15" spans="1:60" outlineLevel="2">
      <c r="A15" s="156"/>
      <c r="B15" s="157"/>
      <c r="C15" s="187" t="s">
        <v>133</v>
      </c>
      <c r="D15" s="161"/>
      <c r="E15" s="162">
        <v>24</v>
      </c>
      <c r="F15" s="159"/>
      <c r="G15" s="159"/>
      <c r="H15" s="159"/>
      <c r="I15" s="159"/>
      <c r="J15" s="159"/>
      <c r="K15" s="159"/>
      <c r="L15" s="159"/>
      <c r="M15" s="159"/>
      <c r="N15" s="158"/>
      <c r="O15" s="158"/>
      <c r="P15" s="158"/>
      <c r="Q15" s="158"/>
      <c r="R15" s="159"/>
      <c r="S15" s="159"/>
      <c r="T15" s="159"/>
      <c r="U15" s="159"/>
      <c r="V15" s="159"/>
      <c r="W15" s="159"/>
      <c r="X15" s="159"/>
      <c r="Y15" s="159"/>
      <c r="Z15" s="149"/>
      <c r="AA15" s="149"/>
      <c r="AB15" s="149"/>
      <c r="AC15" s="149"/>
      <c r="AD15" s="149"/>
      <c r="AE15" s="149"/>
      <c r="AF15" s="149"/>
      <c r="AG15" s="149" t="s">
        <v>125</v>
      </c>
      <c r="AH15" s="149">
        <v>0</v>
      </c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</row>
    <row r="16" spans="1:60" ht="22.5" outlineLevel="1">
      <c r="A16" s="172">
        <v>5</v>
      </c>
      <c r="B16" s="173" t="s">
        <v>134</v>
      </c>
      <c r="C16" s="186" t="s">
        <v>135</v>
      </c>
      <c r="D16" s="174" t="s">
        <v>128</v>
      </c>
      <c r="E16" s="175">
        <v>0.5</v>
      </c>
      <c r="F16" s="176"/>
      <c r="G16" s="177">
        <f>ROUND(E16*F16,2)</f>
        <v>0</v>
      </c>
      <c r="H16" s="160"/>
      <c r="I16" s="159">
        <f>ROUND(E16*H16,2)</f>
        <v>0</v>
      </c>
      <c r="J16" s="160"/>
      <c r="K16" s="159">
        <f>ROUND(E16*J16,2)</f>
        <v>0</v>
      </c>
      <c r="L16" s="159">
        <v>21</v>
      </c>
      <c r="M16" s="159">
        <f>G16*(1+L16/100)</f>
        <v>0</v>
      </c>
      <c r="N16" s="158">
        <v>0.16339999999999999</v>
      </c>
      <c r="O16" s="158">
        <f>ROUND(E16*N16,2)</f>
        <v>0.08</v>
      </c>
      <c r="P16" s="158">
        <v>0</v>
      </c>
      <c r="Q16" s="158">
        <f>ROUND(E16*P16,2)</f>
        <v>0</v>
      </c>
      <c r="R16" s="159"/>
      <c r="S16" s="159" t="s">
        <v>117</v>
      </c>
      <c r="T16" s="159" t="s">
        <v>117</v>
      </c>
      <c r="U16" s="159">
        <v>1.22</v>
      </c>
      <c r="V16" s="159">
        <f>ROUND(E16*U16,2)</f>
        <v>0.61</v>
      </c>
      <c r="W16" s="159"/>
      <c r="X16" s="159" t="s">
        <v>118</v>
      </c>
      <c r="Y16" s="159" t="s">
        <v>119</v>
      </c>
      <c r="Z16" s="149"/>
      <c r="AA16" s="149"/>
      <c r="AB16" s="149"/>
      <c r="AC16" s="149"/>
      <c r="AD16" s="149"/>
      <c r="AE16" s="149"/>
      <c r="AF16" s="149"/>
      <c r="AG16" s="149" t="s">
        <v>120</v>
      </c>
      <c r="AH16" s="149"/>
      <c r="AI16" s="149"/>
      <c r="AJ16" s="149"/>
      <c r="AK16" s="149"/>
      <c r="AL16" s="149"/>
      <c r="AM16" s="149"/>
      <c r="AN16" s="149"/>
      <c r="AO16" s="149"/>
      <c r="AP16" s="149"/>
      <c r="AQ16" s="149"/>
      <c r="AR16" s="149"/>
      <c r="AS16" s="149"/>
      <c r="AT16" s="149"/>
      <c r="AU16" s="149"/>
      <c r="AV16" s="149"/>
      <c r="AW16" s="149"/>
      <c r="AX16" s="149"/>
      <c r="AY16" s="149"/>
      <c r="AZ16" s="149"/>
      <c r="BA16" s="149"/>
      <c r="BB16" s="149"/>
      <c r="BC16" s="149"/>
      <c r="BD16" s="149"/>
      <c r="BE16" s="149"/>
      <c r="BF16" s="149"/>
      <c r="BG16" s="149"/>
      <c r="BH16" s="149"/>
    </row>
    <row r="17" spans="1:60" outlineLevel="2">
      <c r="A17" s="156"/>
      <c r="B17" s="157"/>
      <c r="C17" s="187" t="s">
        <v>136</v>
      </c>
      <c r="D17" s="161"/>
      <c r="E17" s="162">
        <v>0.5</v>
      </c>
      <c r="F17" s="159"/>
      <c r="G17" s="159"/>
      <c r="H17" s="159"/>
      <c r="I17" s="159"/>
      <c r="J17" s="159"/>
      <c r="K17" s="159"/>
      <c r="L17" s="159"/>
      <c r="M17" s="159"/>
      <c r="N17" s="158"/>
      <c r="O17" s="158"/>
      <c r="P17" s="158"/>
      <c r="Q17" s="158"/>
      <c r="R17" s="159"/>
      <c r="S17" s="159"/>
      <c r="T17" s="159"/>
      <c r="U17" s="159"/>
      <c r="V17" s="159"/>
      <c r="W17" s="159"/>
      <c r="X17" s="159"/>
      <c r="Y17" s="159"/>
      <c r="Z17" s="149"/>
      <c r="AA17" s="149"/>
      <c r="AB17" s="149"/>
      <c r="AC17" s="149"/>
      <c r="AD17" s="149"/>
      <c r="AE17" s="149"/>
      <c r="AF17" s="149"/>
      <c r="AG17" s="149" t="s">
        <v>125</v>
      </c>
      <c r="AH17" s="149">
        <v>0</v>
      </c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49"/>
      <c r="AZ17" s="149"/>
      <c r="BA17" s="149"/>
      <c r="BB17" s="149"/>
      <c r="BC17" s="149"/>
      <c r="BD17" s="149"/>
      <c r="BE17" s="149"/>
      <c r="BF17" s="149"/>
      <c r="BG17" s="149"/>
      <c r="BH17" s="149"/>
    </row>
    <row r="18" spans="1:60" outlineLevel="1">
      <c r="A18" s="178">
        <v>6</v>
      </c>
      <c r="B18" s="179" t="s">
        <v>137</v>
      </c>
      <c r="C18" s="185" t="s">
        <v>138</v>
      </c>
      <c r="D18" s="180" t="s">
        <v>132</v>
      </c>
      <c r="E18" s="181">
        <v>8</v>
      </c>
      <c r="F18" s="182"/>
      <c r="G18" s="183">
        <f>ROUND(E18*F18,2)</f>
        <v>0</v>
      </c>
      <c r="H18" s="160"/>
      <c r="I18" s="159">
        <f>ROUND(E18*H18,2)</f>
        <v>0</v>
      </c>
      <c r="J18" s="160"/>
      <c r="K18" s="159">
        <f>ROUND(E18*J18,2)</f>
        <v>0</v>
      </c>
      <c r="L18" s="159">
        <v>21</v>
      </c>
      <c r="M18" s="159">
        <f>G18*(1+L18/100)</f>
        <v>0</v>
      </c>
      <c r="N18" s="158">
        <v>5.8E-4</v>
      </c>
      <c r="O18" s="158">
        <f>ROUND(E18*N18,2)</f>
        <v>0</v>
      </c>
      <c r="P18" s="158">
        <v>0</v>
      </c>
      <c r="Q18" s="158">
        <f>ROUND(E18*P18,2)</f>
        <v>0</v>
      </c>
      <c r="R18" s="159"/>
      <c r="S18" s="159" t="s">
        <v>117</v>
      </c>
      <c r="T18" s="159" t="s">
        <v>117</v>
      </c>
      <c r="U18" s="159">
        <v>0.09</v>
      </c>
      <c r="V18" s="159">
        <f>ROUND(E18*U18,2)</f>
        <v>0.72</v>
      </c>
      <c r="W18" s="159"/>
      <c r="X18" s="159" t="s">
        <v>118</v>
      </c>
      <c r="Y18" s="159" t="s">
        <v>119</v>
      </c>
      <c r="Z18" s="149"/>
      <c r="AA18" s="149"/>
      <c r="AB18" s="149"/>
      <c r="AC18" s="149"/>
      <c r="AD18" s="149"/>
      <c r="AE18" s="149"/>
      <c r="AF18" s="149"/>
      <c r="AG18" s="149" t="s">
        <v>120</v>
      </c>
      <c r="AH18" s="149"/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49"/>
      <c r="BA18" s="149"/>
      <c r="BB18" s="149"/>
      <c r="BC18" s="149"/>
      <c r="BD18" s="149"/>
      <c r="BE18" s="149"/>
      <c r="BF18" s="149"/>
      <c r="BG18" s="149"/>
      <c r="BH18" s="149"/>
    </row>
    <row r="19" spans="1:60" ht="22.5" outlineLevel="1">
      <c r="A19" s="178">
        <v>7</v>
      </c>
      <c r="B19" s="179" t="s">
        <v>139</v>
      </c>
      <c r="C19" s="185" t="s">
        <v>140</v>
      </c>
      <c r="D19" s="180" t="s">
        <v>128</v>
      </c>
      <c r="E19" s="181">
        <v>579</v>
      </c>
      <c r="F19" s="182"/>
      <c r="G19" s="183">
        <f>ROUND(E19*F19,2)</f>
        <v>0</v>
      </c>
      <c r="H19" s="160"/>
      <c r="I19" s="159">
        <f>ROUND(E19*H19,2)</f>
        <v>0</v>
      </c>
      <c r="J19" s="160"/>
      <c r="K19" s="159">
        <f>ROUND(E19*J19,2)</f>
        <v>0</v>
      </c>
      <c r="L19" s="159">
        <v>21</v>
      </c>
      <c r="M19" s="159">
        <f>G19*(1+L19/100)</f>
        <v>0</v>
      </c>
      <c r="N19" s="158">
        <v>1.2149999999999999E-2</v>
      </c>
      <c r="O19" s="158">
        <f>ROUND(E19*N19,2)</f>
        <v>7.03</v>
      </c>
      <c r="P19" s="158">
        <v>0</v>
      </c>
      <c r="Q19" s="158">
        <f>ROUND(E19*P19,2)</f>
        <v>0</v>
      </c>
      <c r="R19" s="159"/>
      <c r="S19" s="159" t="s">
        <v>117</v>
      </c>
      <c r="T19" s="159" t="s">
        <v>117</v>
      </c>
      <c r="U19" s="159">
        <v>1.0109999999999999</v>
      </c>
      <c r="V19" s="159">
        <f>ROUND(E19*U19,2)</f>
        <v>585.37</v>
      </c>
      <c r="W19" s="159"/>
      <c r="X19" s="159" t="s">
        <v>118</v>
      </c>
      <c r="Y19" s="159" t="s">
        <v>119</v>
      </c>
      <c r="Z19" s="149"/>
      <c r="AA19" s="149"/>
      <c r="AB19" s="149"/>
      <c r="AC19" s="149"/>
      <c r="AD19" s="149"/>
      <c r="AE19" s="149"/>
      <c r="AF19" s="149"/>
      <c r="AG19" s="149" t="s">
        <v>120</v>
      </c>
      <c r="AH19" s="149"/>
      <c r="AI19" s="149"/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149"/>
      <c r="AW19" s="149"/>
      <c r="AX19" s="149"/>
      <c r="AY19" s="149"/>
      <c r="AZ19" s="149"/>
      <c r="BA19" s="149"/>
      <c r="BB19" s="149"/>
      <c r="BC19" s="149"/>
      <c r="BD19" s="149"/>
      <c r="BE19" s="149"/>
      <c r="BF19" s="149"/>
      <c r="BG19" s="149"/>
      <c r="BH19" s="149"/>
    </row>
    <row r="20" spans="1:60" ht="22.5" outlineLevel="1">
      <c r="A20" s="178">
        <v>8</v>
      </c>
      <c r="B20" s="179" t="s">
        <v>141</v>
      </c>
      <c r="C20" s="185" t="s">
        <v>142</v>
      </c>
      <c r="D20" s="180" t="s">
        <v>128</v>
      </c>
      <c r="E20" s="181">
        <v>58</v>
      </c>
      <c r="F20" s="182"/>
      <c r="G20" s="183">
        <f>ROUND(E20*F20,2)</f>
        <v>0</v>
      </c>
      <c r="H20" s="160"/>
      <c r="I20" s="159">
        <f>ROUND(E20*H20,2)</f>
        <v>0</v>
      </c>
      <c r="J20" s="160"/>
      <c r="K20" s="159">
        <f>ROUND(E20*J20,2)</f>
        <v>0</v>
      </c>
      <c r="L20" s="159">
        <v>21</v>
      </c>
      <c r="M20" s="159">
        <f>G20*(1+L20/100)</f>
        <v>0</v>
      </c>
      <c r="N20" s="158">
        <v>1.2149999999999999E-2</v>
      </c>
      <c r="O20" s="158">
        <f>ROUND(E20*N20,2)</f>
        <v>0.7</v>
      </c>
      <c r="P20" s="158">
        <v>0</v>
      </c>
      <c r="Q20" s="158">
        <f>ROUND(E20*P20,2)</f>
        <v>0</v>
      </c>
      <c r="R20" s="159"/>
      <c r="S20" s="159" t="s">
        <v>117</v>
      </c>
      <c r="T20" s="159" t="s">
        <v>117</v>
      </c>
      <c r="U20" s="159">
        <v>1.0109999999999999</v>
      </c>
      <c r="V20" s="159">
        <f>ROUND(E20*U20,2)</f>
        <v>58.64</v>
      </c>
      <c r="W20" s="159"/>
      <c r="X20" s="159" t="s">
        <v>118</v>
      </c>
      <c r="Y20" s="159" t="s">
        <v>119</v>
      </c>
      <c r="Z20" s="149"/>
      <c r="AA20" s="149"/>
      <c r="AB20" s="149"/>
      <c r="AC20" s="149"/>
      <c r="AD20" s="149"/>
      <c r="AE20" s="149"/>
      <c r="AF20" s="149"/>
      <c r="AG20" s="149" t="s">
        <v>120</v>
      </c>
      <c r="AH20" s="149"/>
      <c r="AI20" s="149"/>
      <c r="AJ20" s="149"/>
      <c r="AK20" s="149"/>
      <c r="AL20" s="149"/>
      <c r="AM20" s="149"/>
      <c r="AN20" s="149"/>
      <c r="AO20" s="149"/>
      <c r="AP20" s="149"/>
      <c r="AQ20" s="149"/>
      <c r="AR20" s="149"/>
      <c r="AS20" s="149"/>
      <c r="AT20" s="149"/>
      <c r="AU20" s="149"/>
      <c r="AV20" s="149"/>
      <c r="AW20" s="149"/>
      <c r="AX20" s="149"/>
      <c r="AY20" s="149"/>
      <c r="AZ20" s="149"/>
      <c r="BA20" s="149"/>
      <c r="BB20" s="149"/>
      <c r="BC20" s="149"/>
      <c r="BD20" s="149"/>
      <c r="BE20" s="149"/>
      <c r="BF20" s="149"/>
      <c r="BG20" s="149"/>
      <c r="BH20" s="149"/>
    </row>
    <row r="21" spans="1:60">
      <c r="A21" s="165" t="s">
        <v>112</v>
      </c>
      <c r="B21" s="166" t="s">
        <v>62</v>
      </c>
      <c r="C21" s="184" t="s">
        <v>63</v>
      </c>
      <c r="D21" s="167"/>
      <c r="E21" s="168"/>
      <c r="F21" s="169"/>
      <c r="G21" s="170">
        <f>SUMIF(AG22:AG38,"&lt;&gt;NOR",G22:G38)</f>
        <v>0</v>
      </c>
      <c r="H21" s="164"/>
      <c r="I21" s="164">
        <f>SUM(I22:I38)</f>
        <v>0</v>
      </c>
      <c r="J21" s="164"/>
      <c r="K21" s="164">
        <f>SUM(K22:K38)</f>
        <v>0</v>
      </c>
      <c r="L21" s="164"/>
      <c r="M21" s="164">
        <f>SUM(M22:M38)</f>
        <v>0</v>
      </c>
      <c r="N21" s="163"/>
      <c r="O21" s="163">
        <f>SUM(O22:O38)</f>
        <v>19.11</v>
      </c>
      <c r="P21" s="163"/>
      <c r="Q21" s="163">
        <f>SUM(Q22:Q38)</f>
        <v>0</v>
      </c>
      <c r="R21" s="164"/>
      <c r="S21" s="164"/>
      <c r="T21" s="164"/>
      <c r="U21" s="164"/>
      <c r="V21" s="164">
        <f>SUM(V22:V38)</f>
        <v>753.01</v>
      </c>
      <c r="W21" s="164"/>
      <c r="X21" s="164"/>
      <c r="Y21" s="164"/>
      <c r="AG21" t="s">
        <v>113</v>
      </c>
    </row>
    <row r="22" spans="1:60" outlineLevel="1">
      <c r="A22" s="172">
        <v>9</v>
      </c>
      <c r="B22" s="173" t="s">
        <v>143</v>
      </c>
      <c r="C22" s="186" t="s">
        <v>144</v>
      </c>
      <c r="D22" s="174" t="s">
        <v>128</v>
      </c>
      <c r="E22" s="175">
        <v>1141</v>
      </c>
      <c r="F22" s="176"/>
      <c r="G22" s="177">
        <f>ROUND(E22*F22,2)</f>
        <v>0</v>
      </c>
      <c r="H22" s="160"/>
      <c r="I22" s="159">
        <f>ROUND(E22*H22,2)</f>
        <v>0</v>
      </c>
      <c r="J22" s="160"/>
      <c r="K22" s="159">
        <f>ROUND(E22*J22,2)</f>
        <v>0</v>
      </c>
      <c r="L22" s="159">
        <v>21</v>
      </c>
      <c r="M22" s="159">
        <f>G22*(1+L22/100)</f>
        <v>0</v>
      </c>
      <c r="N22" s="158">
        <v>3.7799999999999999E-3</v>
      </c>
      <c r="O22" s="158">
        <f>ROUND(E22*N22,2)</f>
        <v>4.3099999999999996</v>
      </c>
      <c r="P22" s="158">
        <v>0</v>
      </c>
      <c r="Q22" s="158">
        <f>ROUND(E22*P22,2)</f>
        <v>0</v>
      </c>
      <c r="R22" s="159"/>
      <c r="S22" s="159" t="s">
        <v>117</v>
      </c>
      <c r="T22" s="159" t="s">
        <v>117</v>
      </c>
      <c r="U22" s="159">
        <v>0.245</v>
      </c>
      <c r="V22" s="159">
        <f>ROUND(E22*U22,2)</f>
        <v>279.55</v>
      </c>
      <c r="W22" s="159"/>
      <c r="X22" s="159" t="s">
        <v>118</v>
      </c>
      <c r="Y22" s="159" t="s">
        <v>119</v>
      </c>
      <c r="Z22" s="149"/>
      <c r="AA22" s="149"/>
      <c r="AB22" s="149"/>
      <c r="AC22" s="149"/>
      <c r="AD22" s="149"/>
      <c r="AE22" s="149"/>
      <c r="AF22" s="149"/>
      <c r="AG22" s="149" t="s">
        <v>120</v>
      </c>
      <c r="AH22" s="149"/>
      <c r="AI22" s="149"/>
      <c r="AJ22" s="149"/>
      <c r="AK22" s="149"/>
      <c r="AL22" s="149"/>
      <c r="AM22" s="149"/>
      <c r="AN22" s="149"/>
      <c r="AO22" s="149"/>
      <c r="AP22" s="149"/>
      <c r="AQ22" s="149"/>
      <c r="AR22" s="149"/>
      <c r="AS22" s="149"/>
      <c r="AT22" s="149"/>
      <c r="AU22" s="149"/>
      <c r="AV22" s="149"/>
      <c r="AW22" s="149"/>
      <c r="AX22" s="149"/>
      <c r="AY22" s="149"/>
      <c r="AZ22" s="149"/>
      <c r="BA22" s="149"/>
      <c r="BB22" s="149"/>
      <c r="BC22" s="149"/>
      <c r="BD22" s="149"/>
      <c r="BE22" s="149"/>
      <c r="BF22" s="149"/>
      <c r="BG22" s="149"/>
      <c r="BH22" s="149"/>
    </row>
    <row r="23" spans="1:60" outlineLevel="2">
      <c r="A23" s="156"/>
      <c r="B23" s="157"/>
      <c r="C23" s="187" t="s">
        <v>145</v>
      </c>
      <c r="D23" s="161"/>
      <c r="E23" s="162">
        <v>1141</v>
      </c>
      <c r="F23" s="159"/>
      <c r="G23" s="159"/>
      <c r="H23" s="159"/>
      <c r="I23" s="159"/>
      <c r="J23" s="159"/>
      <c r="K23" s="159"/>
      <c r="L23" s="159"/>
      <c r="M23" s="159"/>
      <c r="N23" s="158"/>
      <c r="O23" s="158"/>
      <c r="P23" s="158"/>
      <c r="Q23" s="158"/>
      <c r="R23" s="159"/>
      <c r="S23" s="159"/>
      <c r="T23" s="159"/>
      <c r="U23" s="159"/>
      <c r="V23" s="159"/>
      <c r="W23" s="159"/>
      <c r="X23" s="159"/>
      <c r="Y23" s="159"/>
      <c r="Z23" s="149"/>
      <c r="AA23" s="149"/>
      <c r="AB23" s="149"/>
      <c r="AC23" s="149"/>
      <c r="AD23" s="149"/>
      <c r="AE23" s="149"/>
      <c r="AF23" s="149"/>
      <c r="AG23" s="149" t="s">
        <v>125</v>
      </c>
      <c r="AH23" s="149">
        <v>5</v>
      </c>
      <c r="AI23" s="149"/>
      <c r="AJ23" s="149"/>
      <c r="AK23" s="149"/>
      <c r="AL23" s="149"/>
      <c r="AM23" s="149"/>
      <c r="AN23" s="149"/>
      <c r="AO23" s="149"/>
      <c r="AP23" s="149"/>
      <c r="AQ23" s="149"/>
      <c r="AR23" s="149"/>
      <c r="AS23" s="149"/>
      <c r="AT23" s="149"/>
      <c r="AU23" s="149"/>
      <c r="AV23" s="149"/>
      <c r="AW23" s="149"/>
      <c r="AX23" s="149"/>
      <c r="AY23" s="149"/>
      <c r="AZ23" s="149"/>
      <c r="BA23" s="149"/>
      <c r="BB23" s="149"/>
      <c r="BC23" s="149"/>
      <c r="BD23" s="149"/>
      <c r="BE23" s="149"/>
      <c r="BF23" s="149"/>
      <c r="BG23" s="149"/>
      <c r="BH23" s="149"/>
    </row>
    <row r="24" spans="1:60" outlineLevel="1">
      <c r="A24" s="172">
        <v>10</v>
      </c>
      <c r="B24" s="173" t="s">
        <v>146</v>
      </c>
      <c r="C24" s="186" t="s">
        <v>147</v>
      </c>
      <c r="D24" s="174" t="s">
        <v>128</v>
      </c>
      <c r="E24" s="175">
        <v>1390.2</v>
      </c>
      <c r="F24" s="176"/>
      <c r="G24" s="177">
        <f>ROUND(E24*F24,2)</f>
        <v>0</v>
      </c>
      <c r="H24" s="160"/>
      <c r="I24" s="159">
        <f>ROUND(E24*H24,2)</f>
        <v>0</v>
      </c>
      <c r="J24" s="160"/>
      <c r="K24" s="159">
        <f>ROUND(E24*J24,2)</f>
        <v>0</v>
      </c>
      <c r="L24" s="159">
        <v>21</v>
      </c>
      <c r="M24" s="159">
        <f>G24*(1+L24/100)</f>
        <v>0</v>
      </c>
      <c r="N24" s="158">
        <v>3.2000000000000003E-4</v>
      </c>
      <c r="O24" s="158">
        <f>ROUND(E24*N24,2)</f>
        <v>0.44</v>
      </c>
      <c r="P24" s="158">
        <v>0</v>
      </c>
      <c r="Q24" s="158">
        <f>ROUND(E24*P24,2)</f>
        <v>0</v>
      </c>
      <c r="R24" s="159"/>
      <c r="S24" s="159" t="s">
        <v>117</v>
      </c>
      <c r="T24" s="159" t="s">
        <v>117</v>
      </c>
      <c r="U24" s="159">
        <v>7.0000000000000007E-2</v>
      </c>
      <c r="V24" s="159">
        <f>ROUND(E24*U24,2)</f>
        <v>97.31</v>
      </c>
      <c r="W24" s="159"/>
      <c r="X24" s="159" t="s">
        <v>118</v>
      </c>
      <c r="Y24" s="159" t="s">
        <v>119</v>
      </c>
      <c r="Z24" s="149"/>
      <c r="AA24" s="149"/>
      <c r="AB24" s="149"/>
      <c r="AC24" s="149"/>
      <c r="AD24" s="149"/>
      <c r="AE24" s="149"/>
      <c r="AF24" s="149"/>
      <c r="AG24" s="149" t="s">
        <v>120</v>
      </c>
      <c r="AH24" s="149"/>
      <c r="AI24" s="149"/>
      <c r="AJ24" s="149"/>
      <c r="AK24" s="149"/>
      <c r="AL24" s="149"/>
      <c r="AM24" s="149"/>
      <c r="AN24" s="149"/>
      <c r="AO24" s="149"/>
      <c r="AP24" s="149"/>
      <c r="AQ24" s="149"/>
      <c r="AR24" s="149"/>
      <c r="AS24" s="149"/>
      <c r="AT24" s="149"/>
      <c r="AU24" s="149"/>
      <c r="AV24" s="149"/>
      <c r="AW24" s="149"/>
      <c r="AX24" s="149"/>
      <c r="AY24" s="149"/>
      <c r="AZ24" s="149"/>
      <c r="BA24" s="149"/>
      <c r="BB24" s="149"/>
      <c r="BC24" s="149"/>
      <c r="BD24" s="149"/>
      <c r="BE24" s="149"/>
      <c r="BF24" s="149"/>
      <c r="BG24" s="149"/>
      <c r="BH24" s="149"/>
    </row>
    <row r="25" spans="1:60" outlineLevel="2">
      <c r="A25" s="156"/>
      <c r="B25" s="157"/>
      <c r="C25" s="187" t="s">
        <v>148</v>
      </c>
      <c r="D25" s="161"/>
      <c r="E25" s="162">
        <v>153</v>
      </c>
      <c r="F25" s="159"/>
      <c r="G25" s="159"/>
      <c r="H25" s="159"/>
      <c r="I25" s="159"/>
      <c r="J25" s="159"/>
      <c r="K25" s="159"/>
      <c r="L25" s="159"/>
      <c r="M25" s="159"/>
      <c r="N25" s="158"/>
      <c r="O25" s="158"/>
      <c r="P25" s="158"/>
      <c r="Q25" s="158"/>
      <c r="R25" s="159"/>
      <c r="S25" s="159"/>
      <c r="T25" s="159"/>
      <c r="U25" s="159"/>
      <c r="V25" s="159"/>
      <c r="W25" s="159"/>
      <c r="X25" s="159"/>
      <c r="Y25" s="159"/>
      <c r="Z25" s="149"/>
      <c r="AA25" s="149"/>
      <c r="AB25" s="149"/>
      <c r="AC25" s="149"/>
      <c r="AD25" s="149"/>
      <c r="AE25" s="149"/>
      <c r="AF25" s="149"/>
      <c r="AG25" s="149" t="s">
        <v>125</v>
      </c>
      <c r="AH25" s="149">
        <v>5</v>
      </c>
      <c r="AI25" s="149"/>
      <c r="AJ25" s="149"/>
      <c r="AK25" s="149"/>
      <c r="AL25" s="149"/>
      <c r="AM25" s="149"/>
      <c r="AN25" s="149"/>
      <c r="AO25" s="149"/>
      <c r="AP25" s="149"/>
      <c r="AQ25" s="149"/>
      <c r="AR25" s="149"/>
      <c r="AS25" s="149"/>
      <c r="AT25" s="149"/>
      <c r="AU25" s="149"/>
      <c r="AV25" s="149"/>
      <c r="AW25" s="149"/>
      <c r="AX25" s="149"/>
      <c r="AY25" s="149"/>
      <c r="AZ25" s="149"/>
      <c r="BA25" s="149"/>
      <c r="BB25" s="149"/>
      <c r="BC25" s="149"/>
      <c r="BD25" s="149"/>
      <c r="BE25" s="149"/>
      <c r="BF25" s="149"/>
      <c r="BG25" s="149"/>
      <c r="BH25" s="149"/>
    </row>
    <row r="26" spans="1:60" outlineLevel="3">
      <c r="A26" s="156"/>
      <c r="B26" s="157"/>
      <c r="C26" s="187" t="s">
        <v>149</v>
      </c>
      <c r="D26" s="161"/>
      <c r="E26" s="162">
        <v>1141</v>
      </c>
      <c r="F26" s="159"/>
      <c r="G26" s="159"/>
      <c r="H26" s="159"/>
      <c r="I26" s="159"/>
      <c r="J26" s="159"/>
      <c r="K26" s="159"/>
      <c r="L26" s="159"/>
      <c r="M26" s="159"/>
      <c r="N26" s="158"/>
      <c r="O26" s="158"/>
      <c r="P26" s="158"/>
      <c r="Q26" s="158"/>
      <c r="R26" s="159"/>
      <c r="S26" s="159"/>
      <c r="T26" s="159"/>
      <c r="U26" s="159"/>
      <c r="V26" s="159"/>
      <c r="W26" s="159"/>
      <c r="X26" s="159"/>
      <c r="Y26" s="159"/>
      <c r="Z26" s="149"/>
      <c r="AA26" s="149"/>
      <c r="AB26" s="149"/>
      <c r="AC26" s="149"/>
      <c r="AD26" s="149"/>
      <c r="AE26" s="149"/>
      <c r="AF26" s="149"/>
      <c r="AG26" s="149" t="s">
        <v>125</v>
      </c>
      <c r="AH26" s="149">
        <v>5</v>
      </c>
      <c r="AI26" s="149"/>
      <c r="AJ26" s="149"/>
      <c r="AK26" s="149"/>
      <c r="AL26" s="149"/>
      <c r="AM26" s="149"/>
      <c r="AN26" s="149"/>
      <c r="AO26" s="149"/>
      <c r="AP26" s="149"/>
      <c r="AQ26" s="149"/>
      <c r="AR26" s="149"/>
      <c r="AS26" s="149"/>
      <c r="AT26" s="149"/>
      <c r="AU26" s="149"/>
      <c r="AV26" s="149"/>
      <c r="AW26" s="149"/>
      <c r="AX26" s="149"/>
      <c r="AY26" s="149"/>
      <c r="AZ26" s="149"/>
      <c r="BA26" s="149"/>
      <c r="BB26" s="149"/>
      <c r="BC26" s="149"/>
      <c r="BD26" s="149"/>
      <c r="BE26" s="149"/>
      <c r="BF26" s="149"/>
      <c r="BG26" s="149"/>
      <c r="BH26" s="149"/>
    </row>
    <row r="27" spans="1:60" outlineLevel="3">
      <c r="A27" s="156"/>
      <c r="B27" s="157"/>
      <c r="C27" s="187" t="s">
        <v>150</v>
      </c>
      <c r="D27" s="161"/>
      <c r="E27" s="162">
        <v>8.2799999999999994</v>
      </c>
      <c r="F27" s="159"/>
      <c r="G27" s="159"/>
      <c r="H27" s="159"/>
      <c r="I27" s="159"/>
      <c r="J27" s="159"/>
      <c r="K27" s="159"/>
      <c r="L27" s="159"/>
      <c r="M27" s="159"/>
      <c r="N27" s="158"/>
      <c r="O27" s="158"/>
      <c r="P27" s="158"/>
      <c r="Q27" s="158"/>
      <c r="R27" s="159"/>
      <c r="S27" s="159"/>
      <c r="T27" s="159"/>
      <c r="U27" s="159"/>
      <c r="V27" s="159"/>
      <c r="W27" s="159"/>
      <c r="X27" s="159"/>
      <c r="Y27" s="159"/>
      <c r="Z27" s="149"/>
      <c r="AA27" s="149"/>
      <c r="AB27" s="149"/>
      <c r="AC27" s="149"/>
      <c r="AD27" s="149"/>
      <c r="AE27" s="149"/>
      <c r="AF27" s="149"/>
      <c r="AG27" s="149" t="s">
        <v>125</v>
      </c>
      <c r="AH27" s="149">
        <v>5</v>
      </c>
      <c r="AI27" s="149"/>
      <c r="AJ27" s="149"/>
      <c r="AK27" s="149"/>
      <c r="AL27" s="149"/>
      <c r="AM27" s="149"/>
      <c r="AN27" s="149"/>
      <c r="AO27" s="149"/>
      <c r="AP27" s="149"/>
      <c r="AQ27" s="149"/>
      <c r="AR27" s="149"/>
      <c r="AS27" s="149"/>
      <c r="AT27" s="149"/>
      <c r="AU27" s="149"/>
      <c r="AV27" s="149"/>
      <c r="AW27" s="149"/>
      <c r="AX27" s="149"/>
      <c r="AY27" s="149"/>
      <c r="AZ27" s="149"/>
      <c r="BA27" s="149"/>
      <c r="BB27" s="149"/>
      <c r="BC27" s="149"/>
      <c r="BD27" s="149"/>
      <c r="BE27" s="149"/>
      <c r="BF27" s="149"/>
      <c r="BG27" s="149"/>
      <c r="BH27" s="149"/>
    </row>
    <row r="28" spans="1:60" outlineLevel="3">
      <c r="A28" s="156"/>
      <c r="B28" s="157"/>
      <c r="C28" s="187" t="s">
        <v>151</v>
      </c>
      <c r="D28" s="161"/>
      <c r="E28" s="162">
        <v>23.92</v>
      </c>
      <c r="F28" s="159"/>
      <c r="G28" s="159"/>
      <c r="H28" s="159"/>
      <c r="I28" s="159"/>
      <c r="J28" s="159"/>
      <c r="K28" s="159"/>
      <c r="L28" s="159"/>
      <c r="M28" s="159"/>
      <c r="N28" s="158"/>
      <c r="O28" s="158"/>
      <c r="P28" s="158"/>
      <c r="Q28" s="158"/>
      <c r="R28" s="159"/>
      <c r="S28" s="159"/>
      <c r="T28" s="159"/>
      <c r="U28" s="159"/>
      <c r="V28" s="159"/>
      <c r="W28" s="159"/>
      <c r="X28" s="159"/>
      <c r="Y28" s="159"/>
      <c r="Z28" s="149"/>
      <c r="AA28" s="149"/>
      <c r="AB28" s="149"/>
      <c r="AC28" s="149"/>
      <c r="AD28" s="149"/>
      <c r="AE28" s="149"/>
      <c r="AF28" s="149"/>
      <c r="AG28" s="149" t="s">
        <v>125</v>
      </c>
      <c r="AH28" s="149">
        <v>5</v>
      </c>
      <c r="AI28" s="149"/>
      <c r="AJ28" s="149"/>
      <c r="AK28" s="149"/>
      <c r="AL28" s="149"/>
      <c r="AM28" s="149"/>
      <c r="AN28" s="149"/>
      <c r="AO28" s="149"/>
      <c r="AP28" s="149"/>
      <c r="AQ28" s="149"/>
      <c r="AR28" s="149"/>
      <c r="AS28" s="149"/>
      <c r="AT28" s="149"/>
      <c r="AU28" s="149"/>
      <c r="AV28" s="149"/>
      <c r="AW28" s="149"/>
      <c r="AX28" s="149"/>
      <c r="AY28" s="149"/>
      <c r="AZ28" s="149"/>
      <c r="BA28" s="149"/>
      <c r="BB28" s="149"/>
      <c r="BC28" s="149"/>
      <c r="BD28" s="149"/>
      <c r="BE28" s="149"/>
      <c r="BF28" s="149"/>
      <c r="BG28" s="149"/>
      <c r="BH28" s="149"/>
    </row>
    <row r="29" spans="1:60" outlineLevel="3">
      <c r="A29" s="156"/>
      <c r="B29" s="157"/>
      <c r="C29" s="187" t="s">
        <v>152</v>
      </c>
      <c r="D29" s="161"/>
      <c r="E29" s="162">
        <v>64</v>
      </c>
      <c r="F29" s="159"/>
      <c r="G29" s="159"/>
      <c r="H29" s="159"/>
      <c r="I29" s="159"/>
      <c r="J29" s="159"/>
      <c r="K29" s="159"/>
      <c r="L29" s="159"/>
      <c r="M29" s="159"/>
      <c r="N29" s="158"/>
      <c r="O29" s="158"/>
      <c r="P29" s="158"/>
      <c r="Q29" s="158"/>
      <c r="R29" s="159"/>
      <c r="S29" s="159"/>
      <c r="T29" s="159"/>
      <c r="U29" s="159"/>
      <c r="V29" s="159"/>
      <c r="W29" s="159"/>
      <c r="X29" s="159"/>
      <c r="Y29" s="159"/>
      <c r="Z29" s="149"/>
      <c r="AA29" s="149"/>
      <c r="AB29" s="149"/>
      <c r="AC29" s="149"/>
      <c r="AD29" s="149"/>
      <c r="AE29" s="149"/>
      <c r="AF29" s="149"/>
      <c r="AG29" s="149" t="s">
        <v>125</v>
      </c>
      <c r="AH29" s="149">
        <v>5</v>
      </c>
      <c r="AI29" s="149"/>
      <c r="AJ29" s="149"/>
      <c r="AK29" s="149"/>
      <c r="AL29" s="149"/>
      <c r="AM29" s="149"/>
      <c r="AN29" s="149"/>
      <c r="AO29" s="149"/>
      <c r="AP29" s="149"/>
      <c r="AQ29" s="149"/>
      <c r="AR29" s="149"/>
      <c r="AS29" s="149"/>
      <c r="AT29" s="149"/>
      <c r="AU29" s="149"/>
      <c r="AV29" s="149"/>
      <c r="AW29" s="149"/>
      <c r="AX29" s="149"/>
      <c r="AY29" s="149"/>
      <c r="AZ29" s="149"/>
      <c r="BA29" s="149"/>
      <c r="BB29" s="149"/>
      <c r="BC29" s="149"/>
      <c r="BD29" s="149"/>
      <c r="BE29" s="149"/>
      <c r="BF29" s="149"/>
      <c r="BG29" s="149"/>
      <c r="BH29" s="149"/>
    </row>
    <row r="30" spans="1:60" ht="22.5" outlineLevel="1">
      <c r="A30" s="178">
        <v>11</v>
      </c>
      <c r="B30" s="179" t="s">
        <v>153</v>
      </c>
      <c r="C30" s="185" t="s">
        <v>154</v>
      </c>
      <c r="D30" s="180" t="s">
        <v>132</v>
      </c>
      <c r="E30" s="181">
        <v>138</v>
      </c>
      <c r="F30" s="182"/>
      <c r="G30" s="183">
        <f>ROUND(E30*F30,2)</f>
        <v>0</v>
      </c>
      <c r="H30" s="160"/>
      <c r="I30" s="159">
        <f>ROUND(E30*H30,2)</f>
        <v>0</v>
      </c>
      <c r="J30" s="160"/>
      <c r="K30" s="159">
        <f>ROUND(E30*J30,2)</f>
        <v>0</v>
      </c>
      <c r="L30" s="159">
        <v>21</v>
      </c>
      <c r="M30" s="159">
        <f>G30*(1+L30/100)</f>
        <v>0</v>
      </c>
      <c r="N30" s="158">
        <v>1.56E-3</v>
      </c>
      <c r="O30" s="158">
        <f>ROUND(E30*N30,2)</f>
        <v>0.22</v>
      </c>
      <c r="P30" s="158">
        <v>0</v>
      </c>
      <c r="Q30" s="158">
        <f>ROUND(E30*P30,2)</f>
        <v>0</v>
      </c>
      <c r="R30" s="159"/>
      <c r="S30" s="159" t="s">
        <v>117</v>
      </c>
      <c r="T30" s="159" t="s">
        <v>117</v>
      </c>
      <c r="U30" s="159">
        <v>0.21</v>
      </c>
      <c r="V30" s="159">
        <f>ROUND(E30*U30,2)</f>
        <v>28.98</v>
      </c>
      <c r="W30" s="159"/>
      <c r="X30" s="159" t="s">
        <v>118</v>
      </c>
      <c r="Y30" s="159" t="s">
        <v>119</v>
      </c>
      <c r="Z30" s="149"/>
      <c r="AA30" s="149"/>
      <c r="AB30" s="149"/>
      <c r="AC30" s="149"/>
      <c r="AD30" s="149"/>
      <c r="AE30" s="149"/>
      <c r="AF30" s="149"/>
      <c r="AG30" s="149" t="s">
        <v>120</v>
      </c>
      <c r="AH30" s="149"/>
      <c r="AI30" s="149"/>
      <c r="AJ30" s="149"/>
      <c r="AK30" s="149"/>
      <c r="AL30" s="149"/>
      <c r="AM30" s="149"/>
      <c r="AN30" s="149"/>
      <c r="AO30" s="149"/>
      <c r="AP30" s="149"/>
      <c r="AQ30" s="149"/>
      <c r="AR30" s="149"/>
      <c r="AS30" s="149"/>
      <c r="AT30" s="149"/>
      <c r="AU30" s="149"/>
      <c r="AV30" s="149"/>
      <c r="AW30" s="149"/>
      <c r="AX30" s="149"/>
      <c r="AY30" s="149"/>
      <c r="AZ30" s="149"/>
      <c r="BA30" s="149"/>
      <c r="BB30" s="149"/>
      <c r="BC30" s="149"/>
      <c r="BD30" s="149"/>
      <c r="BE30" s="149"/>
      <c r="BF30" s="149"/>
      <c r="BG30" s="149"/>
      <c r="BH30" s="149"/>
    </row>
    <row r="31" spans="1:60" ht="22.5" outlineLevel="1">
      <c r="A31" s="178">
        <v>12</v>
      </c>
      <c r="B31" s="179" t="s">
        <v>155</v>
      </c>
      <c r="C31" s="185" t="s">
        <v>156</v>
      </c>
      <c r="D31" s="180" t="s">
        <v>132</v>
      </c>
      <c r="E31" s="181">
        <v>184</v>
      </c>
      <c r="F31" s="182"/>
      <c r="G31" s="183">
        <f>ROUND(E31*F31,2)</f>
        <v>0</v>
      </c>
      <c r="H31" s="160"/>
      <c r="I31" s="159">
        <f>ROUND(E31*H31,2)</f>
        <v>0</v>
      </c>
      <c r="J31" s="160"/>
      <c r="K31" s="159">
        <f>ROUND(E31*J31,2)</f>
        <v>0</v>
      </c>
      <c r="L31" s="159">
        <v>21</v>
      </c>
      <c r="M31" s="159">
        <f>G31*(1+L31/100)</f>
        <v>0</v>
      </c>
      <c r="N31" s="158">
        <v>4.3299999999999996E-3</v>
      </c>
      <c r="O31" s="158">
        <f>ROUND(E31*N31,2)</f>
        <v>0.8</v>
      </c>
      <c r="P31" s="158">
        <v>0</v>
      </c>
      <c r="Q31" s="158">
        <f>ROUND(E31*P31,2)</f>
        <v>0</v>
      </c>
      <c r="R31" s="159"/>
      <c r="S31" s="159" t="s">
        <v>117</v>
      </c>
      <c r="T31" s="159" t="s">
        <v>117</v>
      </c>
      <c r="U31" s="159">
        <v>0.152</v>
      </c>
      <c r="V31" s="159">
        <f>ROUND(E31*U31,2)</f>
        <v>27.97</v>
      </c>
      <c r="W31" s="159"/>
      <c r="X31" s="159" t="s">
        <v>118</v>
      </c>
      <c r="Y31" s="159" t="s">
        <v>119</v>
      </c>
      <c r="Z31" s="149"/>
      <c r="AA31" s="149"/>
      <c r="AB31" s="149"/>
      <c r="AC31" s="149"/>
      <c r="AD31" s="149"/>
      <c r="AE31" s="149"/>
      <c r="AF31" s="149"/>
      <c r="AG31" s="149" t="s">
        <v>120</v>
      </c>
      <c r="AH31" s="149"/>
      <c r="AI31" s="149"/>
      <c r="AJ31" s="149"/>
      <c r="AK31" s="149"/>
      <c r="AL31" s="149"/>
      <c r="AM31" s="149"/>
      <c r="AN31" s="149"/>
      <c r="AO31" s="149"/>
      <c r="AP31" s="149"/>
      <c r="AQ31" s="149"/>
      <c r="AR31" s="149"/>
      <c r="AS31" s="149"/>
      <c r="AT31" s="149"/>
      <c r="AU31" s="149"/>
      <c r="AV31" s="149"/>
      <c r="AW31" s="149"/>
      <c r="AX31" s="149"/>
      <c r="AY31" s="149"/>
      <c r="AZ31" s="149"/>
      <c r="BA31" s="149"/>
      <c r="BB31" s="149"/>
      <c r="BC31" s="149"/>
      <c r="BD31" s="149"/>
      <c r="BE31" s="149"/>
      <c r="BF31" s="149"/>
      <c r="BG31" s="149"/>
      <c r="BH31" s="149"/>
    </row>
    <row r="32" spans="1:60" ht="22.5" outlineLevel="1">
      <c r="A32" s="178">
        <v>13</v>
      </c>
      <c r="B32" s="179" t="s">
        <v>157</v>
      </c>
      <c r="C32" s="185" t="s">
        <v>158</v>
      </c>
      <c r="D32" s="180" t="s">
        <v>132</v>
      </c>
      <c r="E32" s="181">
        <v>256</v>
      </c>
      <c r="F32" s="182"/>
      <c r="G32" s="183">
        <f>ROUND(E32*F32,2)</f>
        <v>0</v>
      </c>
      <c r="H32" s="160"/>
      <c r="I32" s="159">
        <f>ROUND(E32*H32,2)</f>
        <v>0</v>
      </c>
      <c r="J32" s="160"/>
      <c r="K32" s="159">
        <f>ROUND(E32*J32,2)</f>
        <v>0</v>
      </c>
      <c r="L32" s="159">
        <v>21</v>
      </c>
      <c r="M32" s="159">
        <f>G32*(1+L32/100)</f>
        <v>0</v>
      </c>
      <c r="N32" s="158">
        <v>1.299E-2</v>
      </c>
      <c r="O32" s="158">
        <f>ROUND(E32*N32,2)</f>
        <v>3.33</v>
      </c>
      <c r="P32" s="158">
        <v>0</v>
      </c>
      <c r="Q32" s="158">
        <f>ROUND(E32*P32,2)</f>
        <v>0</v>
      </c>
      <c r="R32" s="159"/>
      <c r="S32" s="159" t="s">
        <v>117</v>
      </c>
      <c r="T32" s="159" t="s">
        <v>117</v>
      </c>
      <c r="U32" s="159">
        <v>0.248</v>
      </c>
      <c r="V32" s="159">
        <f>ROUND(E32*U32,2)</f>
        <v>63.49</v>
      </c>
      <c r="W32" s="159"/>
      <c r="X32" s="159" t="s">
        <v>118</v>
      </c>
      <c r="Y32" s="159" t="s">
        <v>119</v>
      </c>
      <c r="Z32" s="149"/>
      <c r="AA32" s="149"/>
      <c r="AB32" s="149"/>
      <c r="AC32" s="149"/>
      <c r="AD32" s="149"/>
      <c r="AE32" s="149"/>
      <c r="AF32" s="149"/>
      <c r="AG32" s="149" t="s">
        <v>120</v>
      </c>
      <c r="AH32" s="149"/>
      <c r="AI32" s="149"/>
      <c r="AJ32" s="149"/>
      <c r="AK32" s="149"/>
      <c r="AL32" s="149"/>
      <c r="AM32" s="149"/>
      <c r="AN32" s="149"/>
      <c r="AO32" s="149"/>
      <c r="AP32" s="149"/>
      <c r="AQ32" s="149"/>
      <c r="AR32" s="149"/>
      <c r="AS32" s="149"/>
      <c r="AT32" s="149"/>
      <c r="AU32" s="149"/>
      <c r="AV32" s="149"/>
      <c r="AW32" s="149"/>
      <c r="AX32" s="149"/>
      <c r="AY32" s="149"/>
      <c r="AZ32" s="149"/>
      <c r="BA32" s="149"/>
      <c r="BB32" s="149"/>
      <c r="BC32" s="149"/>
      <c r="BD32" s="149"/>
      <c r="BE32" s="149"/>
      <c r="BF32" s="149"/>
      <c r="BG32" s="149"/>
      <c r="BH32" s="149"/>
    </row>
    <row r="33" spans="1:60" outlineLevel="1">
      <c r="A33" s="172">
        <v>14</v>
      </c>
      <c r="B33" s="173" t="s">
        <v>159</v>
      </c>
      <c r="C33" s="186" t="s">
        <v>160</v>
      </c>
      <c r="D33" s="174" t="s">
        <v>128</v>
      </c>
      <c r="E33" s="175">
        <v>52</v>
      </c>
      <c r="F33" s="176"/>
      <c r="G33" s="177">
        <f>ROUND(E33*F33,2)</f>
        <v>0</v>
      </c>
      <c r="H33" s="160"/>
      <c r="I33" s="159">
        <f>ROUND(E33*H33,2)</f>
        <v>0</v>
      </c>
      <c r="J33" s="160"/>
      <c r="K33" s="159">
        <f>ROUND(E33*J33,2)</f>
        <v>0</v>
      </c>
      <c r="L33" s="159">
        <v>21</v>
      </c>
      <c r="M33" s="159">
        <f>G33*(1+L33/100)</f>
        <v>0</v>
      </c>
      <c r="N33" s="158">
        <v>4.7660000000000001E-2</v>
      </c>
      <c r="O33" s="158">
        <f>ROUND(E33*N33,2)</f>
        <v>2.48</v>
      </c>
      <c r="P33" s="158">
        <v>0</v>
      </c>
      <c r="Q33" s="158">
        <f>ROUND(E33*P33,2)</f>
        <v>0</v>
      </c>
      <c r="R33" s="159"/>
      <c r="S33" s="159" t="s">
        <v>117</v>
      </c>
      <c r="T33" s="159" t="s">
        <v>117</v>
      </c>
      <c r="U33" s="159">
        <v>0.84</v>
      </c>
      <c r="V33" s="159">
        <f>ROUND(E33*U33,2)</f>
        <v>43.68</v>
      </c>
      <c r="W33" s="159"/>
      <c r="X33" s="159" t="s">
        <v>118</v>
      </c>
      <c r="Y33" s="159" t="s">
        <v>119</v>
      </c>
      <c r="Z33" s="149"/>
      <c r="AA33" s="149"/>
      <c r="AB33" s="149"/>
      <c r="AC33" s="149"/>
      <c r="AD33" s="149"/>
      <c r="AE33" s="149"/>
      <c r="AF33" s="149"/>
      <c r="AG33" s="149" t="s">
        <v>120</v>
      </c>
      <c r="AH33" s="149"/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49"/>
      <c r="AX33" s="149"/>
      <c r="AY33" s="149"/>
      <c r="AZ33" s="149"/>
      <c r="BA33" s="149"/>
      <c r="BB33" s="149"/>
      <c r="BC33" s="149"/>
      <c r="BD33" s="149"/>
      <c r="BE33" s="149"/>
      <c r="BF33" s="149"/>
      <c r="BG33" s="149"/>
      <c r="BH33" s="149"/>
    </row>
    <row r="34" spans="1:60" outlineLevel="2">
      <c r="A34" s="156"/>
      <c r="B34" s="157"/>
      <c r="C34" s="187" t="s">
        <v>161</v>
      </c>
      <c r="D34" s="161"/>
      <c r="E34" s="162">
        <v>52</v>
      </c>
      <c r="F34" s="159"/>
      <c r="G34" s="159"/>
      <c r="H34" s="159"/>
      <c r="I34" s="159"/>
      <c r="J34" s="159"/>
      <c r="K34" s="159"/>
      <c r="L34" s="159"/>
      <c r="M34" s="159"/>
      <c r="N34" s="158"/>
      <c r="O34" s="158"/>
      <c r="P34" s="158"/>
      <c r="Q34" s="158"/>
      <c r="R34" s="159"/>
      <c r="S34" s="159"/>
      <c r="T34" s="159"/>
      <c r="U34" s="159"/>
      <c r="V34" s="159"/>
      <c r="W34" s="159"/>
      <c r="X34" s="159"/>
      <c r="Y34" s="159"/>
      <c r="Z34" s="149"/>
      <c r="AA34" s="149"/>
      <c r="AB34" s="149"/>
      <c r="AC34" s="149"/>
      <c r="AD34" s="149"/>
      <c r="AE34" s="149"/>
      <c r="AF34" s="149"/>
      <c r="AG34" s="149" t="s">
        <v>125</v>
      </c>
      <c r="AH34" s="149">
        <v>5</v>
      </c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  <c r="AS34" s="149"/>
      <c r="AT34" s="149"/>
      <c r="AU34" s="149"/>
      <c r="AV34" s="149"/>
      <c r="AW34" s="149"/>
      <c r="AX34" s="149"/>
      <c r="AY34" s="149"/>
      <c r="AZ34" s="149"/>
      <c r="BA34" s="149"/>
      <c r="BB34" s="149"/>
      <c r="BC34" s="149"/>
      <c r="BD34" s="149"/>
      <c r="BE34" s="149"/>
      <c r="BF34" s="149"/>
      <c r="BG34" s="149"/>
      <c r="BH34" s="149"/>
    </row>
    <row r="35" spans="1:60" ht="22.5" outlineLevel="1">
      <c r="A35" s="172">
        <v>15</v>
      </c>
      <c r="B35" s="173" t="s">
        <v>162</v>
      </c>
      <c r="C35" s="186" t="s">
        <v>163</v>
      </c>
      <c r="D35" s="174" t="s">
        <v>128</v>
      </c>
      <c r="E35" s="175">
        <v>306</v>
      </c>
      <c r="F35" s="176"/>
      <c r="G35" s="177">
        <f>ROUND(E35*F35,2)</f>
        <v>0</v>
      </c>
      <c r="H35" s="160"/>
      <c r="I35" s="159">
        <f>ROUND(E35*H35,2)</f>
        <v>0</v>
      </c>
      <c r="J35" s="160"/>
      <c r="K35" s="159">
        <f>ROUND(E35*J35,2)</f>
        <v>0</v>
      </c>
      <c r="L35" s="159">
        <v>21</v>
      </c>
      <c r="M35" s="159">
        <f>G35*(1+L35/100)</f>
        <v>0</v>
      </c>
      <c r="N35" s="158">
        <v>2.4490000000000001E-2</v>
      </c>
      <c r="O35" s="158">
        <f>ROUND(E35*N35,2)</f>
        <v>7.49</v>
      </c>
      <c r="P35" s="158">
        <v>0</v>
      </c>
      <c r="Q35" s="158">
        <f>ROUND(E35*P35,2)</f>
        <v>0</v>
      </c>
      <c r="R35" s="159"/>
      <c r="S35" s="159" t="s">
        <v>117</v>
      </c>
      <c r="T35" s="159" t="s">
        <v>117</v>
      </c>
      <c r="U35" s="159">
        <v>0.69166000000000005</v>
      </c>
      <c r="V35" s="159">
        <f>ROUND(E35*U35,2)</f>
        <v>211.65</v>
      </c>
      <c r="W35" s="159"/>
      <c r="X35" s="159" t="s">
        <v>118</v>
      </c>
      <c r="Y35" s="159" t="s">
        <v>119</v>
      </c>
      <c r="Z35" s="149"/>
      <c r="AA35" s="149"/>
      <c r="AB35" s="149"/>
      <c r="AC35" s="149"/>
      <c r="AD35" s="149"/>
      <c r="AE35" s="149"/>
      <c r="AF35" s="149"/>
      <c r="AG35" s="149" t="s">
        <v>120</v>
      </c>
      <c r="AH35" s="149"/>
      <c r="AI35" s="149"/>
      <c r="AJ35" s="149"/>
      <c r="AK35" s="149"/>
      <c r="AL35" s="149"/>
      <c r="AM35" s="149"/>
      <c r="AN35" s="149"/>
      <c r="AO35" s="149"/>
      <c r="AP35" s="149"/>
      <c r="AQ35" s="149"/>
      <c r="AR35" s="149"/>
      <c r="AS35" s="149"/>
      <c r="AT35" s="149"/>
      <c r="AU35" s="149"/>
      <c r="AV35" s="149"/>
      <c r="AW35" s="149"/>
      <c r="AX35" s="149"/>
      <c r="AY35" s="149"/>
      <c r="AZ35" s="149"/>
      <c r="BA35" s="149"/>
      <c r="BB35" s="149"/>
      <c r="BC35" s="149"/>
      <c r="BD35" s="149"/>
      <c r="BE35" s="149"/>
      <c r="BF35" s="149"/>
      <c r="BG35" s="149"/>
      <c r="BH35" s="149"/>
    </row>
    <row r="36" spans="1:60" outlineLevel="2">
      <c r="A36" s="156"/>
      <c r="B36" s="157"/>
      <c r="C36" s="187" t="s">
        <v>164</v>
      </c>
      <c r="D36" s="161"/>
      <c r="E36" s="162">
        <v>306</v>
      </c>
      <c r="F36" s="159"/>
      <c r="G36" s="159"/>
      <c r="H36" s="159"/>
      <c r="I36" s="159"/>
      <c r="J36" s="159"/>
      <c r="K36" s="159"/>
      <c r="L36" s="159"/>
      <c r="M36" s="159"/>
      <c r="N36" s="158"/>
      <c r="O36" s="158"/>
      <c r="P36" s="158"/>
      <c r="Q36" s="158"/>
      <c r="R36" s="159"/>
      <c r="S36" s="159"/>
      <c r="T36" s="159"/>
      <c r="U36" s="159"/>
      <c r="V36" s="159"/>
      <c r="W36" s="159"/>
      <c r="X36" s="159"/>
      <c r="Y36" s="159"/>
      <c r="Z36" s="149"/>
      <c r="AA36" s="149"/>
      <c r="AB36" s="149"/>
      <c r="AC36" s="149"/>
      <c r="AD36" s="149"/>
      <c r="AE36" s="149"/>
      <c r="AF36" s="149"/>
      <c r="AG36" s="149" t="s">
        <v>125</v>
      </c>
      <c r="AH36" s="149">
        <v>5</v>
      </c>
      <c r="AI36" s="149"/>
      <c r="AJ36" s="149"/>
      <c r="AK36" s="149"/>
      <c r="AL36" s="149"/>
      <c r="AM36" s="149"/>
      <c r="AN36" s="149"/>
      <c r="AO36" s="149"/>
      <c r="AP36" s="149"/>
      <c r="AQ36" s="149"/>
      <c r="AR36" s="149"/>
      <c r="AS36" s="149"/>
      <c r="AT36" s="149"/>
      <c r="AU36" s="149"/>
      <c r="AV36" s="149"/>
      <c r="AW36" s="149"/>
      <c r="AX36" s="149"/>
      <c r="AY36" s="149"/>
      <c r="AZ36" s="149"/>
      <c r="BA36" s="149"/>
      <c r="BB36" s="149"/>
      <c r="BC36" s="149"/>
      <c r="BD36" s="149"/>
      <c r="BE36" s="149"/>
      <c r="BF36" s="149"/>
      <c r="BG36" s="149"/>
      <c r="BH36" s="149"/>
    </row>
    <row r="37" spans="1:60" outlineLevel="1">
      <c r="A37" s="172">
        <v>16</v>
      </c>
      <c r="B37" s="173" t="s">
        <v>165</v>
      </c>
      <c r="C37" s="186" t="s">
        <v>166</v>
      </c>
      <c r="D37" s="174" t="s">
        <v>128</v>
      </c>
      <c r="E37" s="175">
        <v>0.9</v>
      </c>
      <c r="F37" s="176"/>
      <c r="G37" s="177">
        <f>ROUND(E37*F37,2)</f>
        <v>0</v>
      </c>
      <c r="H37" s="160"/>
      <c r="I37" s="159">
        <f>ROUND(E37*H37,2)</f>
        <v>0</v>
      </c>
      <c r="J37" s="160"/>
      <c r="K37" s="159">
        <f>ROUND(E37*J37,2)</f>
        <v>0</v>
      </c>
      <c r="L37" s="159">
        <v>21</v>
      </c>
      <c r="M37" s="159">
        <f>G37*(1+L37/100)</f>
        <v>0</v>
      </c>
      <c r="N37" s="158">
        <v>4.777E-2</v>
      </c>
      <c r="O37" s="158">
        <f>ROUND(E37*N37,2)</f>
        <v>0.04</v>
      </c>
      <c r="P37" s="158">
        <v>0</v>
      </c>
      <c r="Q37" s="158">
        <f>ROUND(E37*P37,2)</f>
        <v>0</v>
      </c>
      <c r="R37" s="159"/>
      <c r="S37" s="159" t="s">
        <v>117</v>
      </c>
      <c r="T37" s="159" t="s">
        <v>117</v>
      </c>
      <c r="U37" s="159">
        <v>0.42480000000000001</v>
      </c>
      <c r="V37" s="159">
        <f>ROUND(E37*U37,2)</f>
        <v>0.38</v>
      </c>
      <c r="W37" s="159"/>
      <c r="X37" s="159" t="s">
        <v>118</v>
      </c>
      <c r="Y37" s="159" t="s">
        <v>119</v>
      </c>
      <c r="Z37" s="149"/>
      <c r="AA37" s="149"/>
      <c r="AB37" s="149"/>
      <c r="AC37" s="149"/>
      <c r="AD37" s="149"/>
      <c r="AE37" s="149"/>
      <c r="AF37" s="149"/>
      <c r="AG37" s="149" t="s">
        <v>120</v>
      </c>
      <c r="AH37" s="149"/>
      <c r="AI37" s="149"/>
      <c r="AJ37" s="149"/>
      <c r="AK37" s="149"/>
      <c r="AL37" s="149"/>
      <c r="AM37" s="149"/>
      <c r="AN37" s="149"/>
      <c r="AO37" s="149"/>
      <c r="AP37" s="149"/>
      <c r="AQ37" s="149"/>
      <c r="AR37" s="149"/>
      <c r="AS37" s="149"/>
      <c r="AT37" s="149"/>
      <c r="AU37" s="149"/>
      <c r="AV37" s="149"/>
      <c r="AW37" s="149"/>
      <c r="AX37" s="149"/>
      <c r="AY37" s="149"/>
      <c r="AZ37" s="149"/>
      <c r="BA37" s="149"/>
      <c r="BB37" s="149"/>
      <c r="BC37" s="149"/>
      <c r="BD37" s="149"/>
      <c r="BE37" s="149"/>
      <c r="BF37" s="149"/>
      <c r="BG37" s="149"/>
      <c r="BH37" s="149"/>
    </row>
    <row r="38" spans="1:60" outlineLevel="2">
      <c r="A38" s="156"/>
      <c r="B38" s="157"/>
      <c r="C38" s="187" t="s">
        <v>167</v>
      </c>
      <c r="D38" s="161"/>
      <c r="E38" s="162">
        <v>0.9</v>
      </c>
      <c r="F38" s="159"/>
      <c r="G38" s="159"/>
      <c r="H38" s="159"/>
      <c r="I38" s="159"/>
      <c r="J38" s="159"/>
      <c r="K38" s="159"/>
      <c r="L38" s="159"/>
      <c r="M38" s="159"/>
      <c r="N38" s="158"/>
      <c r="O38" s="158"/>
      <c r="P38" s="158"/>
      <c r="Q38" s="158"/>
      <c r="R38" s="159"/>
      <c r="S38" s="159"/>
      <c r="T38" s="159"/>
      <c r="U38" s="159"/>
      <c r="V38" s="159"/>
      <c r="W38" s="159"/>
      <c r="X38" s="159"/>
      <c r="Y38" s="159"/>
      <c r="Z38" s="149"/>
      <c r="AA38" s="149"/>
      <c r="AB38" s="149"/>
      <c r="AC38" s="149"/>
      <c r="AD38" s="149"/>
      <c r="AE38" s="149"/>
      <c r="AF38" s="149"/>
      <c r="AG38" s="149" t="s">
        <v>125</v>
      </c>
      <c r="AH38" s="149">
        <v>0</v>
      </c>
      <c r="AI38" s="149"/>
      <c r="AJ38" s="149"/>
      <c r="AK38" s="149"/>
      <c r="AL38" s="149"/>
      <c r="AM38" s="149"/>
      <c r="AN38" s="149"/>
      <c r="AO38" s="149"/>
      <c r="AP38" s="149"/>
      <c r="AQ38" s="149"/>
      <c r="AR38" s="149"/>
      <c r="AS38" s="149"/>
      <c r="AT38" s="149"/>
      <c r="AU38" s="149"/>
      <c r="AV38" s="149"/>
      <c r="AW38" s="149"/>
      <c r="AX38" s="149"/>
      <c r="AY38" s="149"/>
      <c r="AZ38" s="149"/>
      <c r="BA38" s="149"/>
      <c r="BB38" s="149"/>
      <c r="BC38" s="149"/>
      <c r="BD38" s="149"/>
      <c r="BE38" s="149"/>
      <c r="BF38" s="149"/>
      <c r="BG38" s="149"/>
      <c r="BH38" s="149"/>
    </row>
    <row r="39" spans="1:60">
      <c r="A39" s="165" t="s">
        <v>112</v>
      </c>
      <c r="B39" s="166" t="s">
        <v>64</v>
      </c>
      <c r="C39" s="184" t="s">
        <v>65</v>
      </c>
      <c r="D39" s="167"/>
      <c r="E39" s="168"/>
      <c r="F39" s="169"/>
      <c r="G39" s="170">
        <f>SUMIF(AG40:AG41,"&lt;&gt;NOR",G40:G41)</f>
        <v>0</v>
      </c>
      <c r="H39" s="164"/>
      <c r="I39" s="164">
        <f>SUM(I40:I41)</f>
        <v>0</v>
      </c>
      <c r="J39" s="164"/>
      <c r="K39" s="164">
        <f>SUM(K40:K41)</f>
        <v>0</v>
      </c>
      <c r="L39" s="164"/>
      <c r="M39" s="164">
        <f>SUM(M40:M41)</f>
        <v>0</v>
      </c>
      <c r="N39" s="163"/>
      <c r="O39" s="163">
        <f>SUM(O40:O41)</f>
        <v>0</v>
      </c>
      <c r="P39" s="163"/>
      <c r="Q39" s="163">
        <f>SUM(Q40:Q41)</f>
        <v>0</v>
      </c>
      <c r="R39" s="164"/>
      <c r="S39" s="164"/>
      <c r="T39" s="164"/>
      <c r="U39" s="164"/>
      <c r="V39" s="164">
        <f>SUM(V40:V41)</f>
        <v>1.84</v>
      </c>
      <c r="W39" s="164"/>
      <c r="X39" s="164"/>
      <c r="Y39" s="164"/>
      <c r="AG39" t="s">
        <v>113</v>
      </c>
    </row>
    <row r="40" spans="1:60" outlineLevel="1">
      <c r="A40" s="172">
        <v>17</v>
      </c>
      <c r="B40" s="173" t="s">
        <v>168</v>
      </c>
      <c r="C40" s="186" t="s">
        <v>169</v>
      </c>
      <c r="D40" s="174" t="s">
        <v>132</v>
      </c>
      <c r="E40" s="175">
        <v>16</v>
      </c>
      <c r="F40" s="176"/>
      <c r="G40" s="177">
        <f>ROUND(E40*F40,2)</f>
        <v>0</v>
      </c>
      <c r="H40" s="160"/>
      <c r="I40" s="159">
        <f>ROUND(E40*H40,2)</f>
        <v>0</v>
      </c>
      <c r="J40" s="160"/>
      <c r="K40" s="159">
        <f>ROUND(E40*J40,2)</f>
        <v>0</v>
      </c>
      <c r="L40" s="159">
        <v>21</v>
      </c>
      <c r="M40" s="159">
        <f>G40*(1+L40/100)</f>
        <v>0</v>
      </c>
      <c r="N40" s="158">
        <v>1.0000000000000001E-5</v>
      </c>
      <c r="O40" s="158">
        <f>ROUND(E40*N40,2)</f>
        <v>0</v>
      </c>
      <c r="P40" s="158">
        <v>0</v>
      </c>
      <c r="Q40" s="158">
        <f>ROUND(E40*P40,2)</f>
        <v>0</v>
      </c>
      <c r="R40" s="159"/>
      <c r="S40" s="159" t="s">
        <v>117</v>
      </c>
      <c r="T40" s="159" t="s">
        <v>117</v>
      </c>
      <c r="U40" s="159">
        <v>0.115</v>
      </c>
      <c r="V40" s="159">
        <f>ROUND(E40*U40,2)</f>
        <v>1.84</v>
      </c>
      <c r="W40" s="159"/>
      <c r="X40" s="159" t="s">
        <v>118</v>
      </c>
      <c r="Y40" s="159" t="s">
        <v>119</v>
      </c>
      <c r="Z40" s="149"/>
      <c r="AA40" s="149"/>
      <c r="AB40" s="149"/>
      <c r="AC40" s="149"/>
      <c r="AD40" s="149"/>
      <c r="AE40" s="149"/>
      <c r="AF40" s="149"/>
      <c r="AG40" s="149" t="s">
        <v>120</v>
      </c>
      <c r="AH40" s="149"/>
      <c r="AI40" s="149"/>
      <c r="AJ40" s="149"/>
      <c r="AK40" s="149"/>
      <c r="AL40" s="149"/>
      <c r="AM40" s="149"/>
      <c r="AN40" s="149"/>
      <c r="AO40" s="149"/>
      <c r="AP40" s="149"/>
      <c r="AQ40" s="149"/>
      <c r="AR40" s="149"/>
      <c r="AS40" s="149"/>
      <c r="AT40" s="149"/>
      <c r="AU40" s="149"/>
      <c r="AV40" s="149"/>
      <c r="AW40" s="149"/>
      <c r="AX40" s="149"/>
      <c r="AY40" s="149"/>
      <c r="AZ40" s="149"/>
      <c r="BA40" s="149"/>
      <c r="BB40" s="149"/>
      <c r="BC40" s="149"/>
      <c r="BD40" s="149"/>
      <c r="BE40" s="149"/>
      <c r="BF40" s="149"/>
      <c r="BG40" s="149"/>
      <c r="BH40" s="149"/>
    </row>
    <row r="41" spans="1:60" outlineLevel="2">
      <c r="A41" s="156"/>
      <c r="B41" s="157"/>
      <c r="C41" s="187" t="s">
        <v>170</v>
      </c>
      <c r="D41" s="161"/>
      <c r="E41" s="162">
        <v>16</v>
      </c>
      <c r="F41" s="159"/>
      <c r="G41" s="159"/>
      <c r="H41" s="159"/>
      <c r="I41" s="159"/>
      <c r="J41" s="159"/>
      <c r="K41" s="159"/>
      <c r="L41" s="159"/>
      <c r="M41" s="159"/>
      <c r="N41" s="158"/>
      <c r="O41" s="158"/>
      <c r="P41" s="158"/>
      <c r="Q41" s="158"/>
      <c r="R41" s="159"/>
      <c r="S41" s="159"/>
      <c r="T41" s="159"/>
      <c r="U41" s="159"/>
      <c r="V41" s="159"/>
      <c r="W41" s="159"/>
      <c r="X41" s="159"/>
      <c r="Y41" s="159"/>
      <c r="Z41" s="149"/>
      <c r="AA41" s="149"/>
      <c r="AB41" s="149"/>
      <c r="AC41" s="149"/>
      <c r="AD41" s="149"/>
      <c r="AE41" s="149"/>
      <c r="AF41" s="149"/>
      <c r="AG41" s="149" t="s">
        <v>125</v>
      </c>
      <c r="AH41" s="149">
        <v>0</v>
      </c>
      <c r="AI41" s="149"/>
      <c r="AJ41" s="149"/>
      <c r="AK41" s="149"/>
      <c r="AL41" s="149"/>
      <c r="AM41" s="149"/>
      <c r="AN41" s="149"/>
      <c r="AO41" s="149"/>
      <c r="AP41" s="149"/>
      <c r="AQ41" s="149"/>
      <c r="AR41" s="149"/>
      <c r="AS41" s="149"/>
      <c r="AT41" s="149"/>
      <c r="AU41" s="149"/>
      <c r="AV41" s="149"/>
      <c r="AW41" s="149"/>
      <c r="AX41" s="149"/>
      <c r="AY41" s="149"/>
      <c r="AZ41" s="149"/>
      <c r="BA41" s="149"/>
      <c r="BB41" s="149"/>
      <c r="BC41" s="149"/>
      <c r="BD41" s="149"/>
      <c r="BE41" s="149"/>
      <c r="BF41" s="149"/>
      <c r="BG41" s="149"/>
      <c r="BH41" s="149"/>
    </row>
    <row r="42" spans="1:60">
      <c r="A42" s="165" t="s">
        <v>112</v>
      </c>
      <c r="B42" s="166" t="s">
        <v>66</v>
      </c>
      <c r="C42" s="184" t="s">
        <v>67</v>
      </c>
      <c r="D42" s="167"/>
      <c r="E42" s="168"/>
      <c r="F42" s="169"/>
      <c r="G42" s="170">
        <f>SUMIF(AG43:AG45,"&lt;&gt;NOR",G43:G45)</f>
        <v>0</v>
      </c>
      <c r="H42" s="164"/>
      <c r="I42" s="164">
        <f>SUM(I43:I45)</f>
        <v>0</v>
      </c>
      <c r="J42" s="164"/>
      <c r="K42" s="164">
        <f>SUM(K43:K45)</f>
        <v>0</v>
      </c>
      <c r="L42" s="164"/>
      <c r="M42" s="164">
        <f>SUM(M43:M45)</f>
        <v>0</v>
      </c>
      <c r="N42" s="163"/>
      <c r="O42" s="163">
        <f>SUM(O43:O45)</f>
        <v>7.0000000000000007E-2</v>
      </c>
      <c r="P42" s="163"/>
      <c r="Q42" s="163">
        <f>SUM(Q43:Q45)</f>
        <v>0</v>
      </c>
      <c r="R42" s="164"/>
      <c r="S42" s="164"/>
      <c r="T42" s="164"/>
      <c r="U42" s="164"/>
      <c r="V42" s="164">
        <f>SUM(V43:V45)</f>
        <v>3.72</v>
      </c>
      <c r="W42" s="164"/>
      <c r="X42" s="164"/>
      <c r="Y42" s="164"/>
      <c r="AG42" t="s">
        <v>113</v>
      </c>
    </row>
    <row r="43" spans="1:60" outlineLevel="1">
      <c r="A43" s="178">
        <v>18</v>
      </c>
      <c r="B43" s="179" t="s">
        <v>171</v>
      </c>
      <c r="C43" s="185" t="s">
        <v>172</v>
      </c>
      <c r="D43" s="180" t="s">
        <v>116</v>
      </c>
      <c r="E43" s="181">
        <v>2</v>
      </c>
      <c r="F43" s="182"/>
      <c r="G43" s="183">
        <f>ROUND(E43*F43,2)</f>
        <v>0</v>
      </c>
      <c r="H43" s="160"/>
      <c r="I43" s="159">
        <f>ROUND(E43*H43,2)</f>
        <v>0</v>
      </c>
      <c r="J43" s="160"/>
      <c r="K43" s="159">
        <f>ROUND(E43*J43,2)</f>
        <v>0</v>
      </c>
      <c r="L43" s="159">
        <v>21</v>
      </c>
      <c r="M43" s="159">
        <f>G43*(1+L43/100)</f>
        <v>0</v>
      </c>
      <c r="N43" s="158">
        <v>1.8970000000000001E-2</v>
      </c>
      <c r="O43" s="158">
        <f>ROUND(E43*N43,2)</f>
        <v>0.04</v>
      </c>
      <c r="P43" s="158">
        <v>0</v>
      </c>
      <c r="Q43" s="158">
        <f>ROUND(E43*P43,2)</f>
        <v>0</v>
      </c>
      <c r="R43" s="159"/>
      <c r="S43" s="159" t="s">
        <v>117</v>
      </c>
      <c r="T43" s="159" t="s">
        <v>117</v>
      </c>
      <c r="U43" s="159">
        <v>1.86</v>
      </c>
      <c r="V43" s="159">
        <f>ROUND(E43*U43,2)</f>
        <v>3.72</v>
      </c>
      <c r="W43" s="159"/>
      <c r="X43" s="159" t="s">
        <v>118</v>
      </c>
      <c r="Y43" s="159" t="s">
        <v>119</v>
      </c>
      <c r="Z43" s="149"/>
      <c r="AA43" s="149"/>
      <c r="AB43" s="149"/>
      <c r="AC43" s="149"/>
      <c r="AD43" s="149"/>
      <c r="AE43" s="149"/>
      <c r="AF43" s="149"/>
      <c r="AG43" s="149" t="s">
        <v>120</v>
      </c>
      <c r="AH43" s="149"/>
      <c r="AI43" s="149"/>
      <c r="AJ43" s="149"/>
      <c r="AK43" s="149"/>
      <c r="AL43" s="149"/>
      <c r="AM43" s="149"/>
      <c r="AN43" s="149"/>
      <c r="AO43" s="149"/>
      <c r="AP43" s="149"/>
      <c r="AQ43" s="149"/>
      <c r="AR43" s="149"/>
      <c r="AS43" s="149"/>
      <c r="AT43" s="149"/>
      <c r="AU43" s="149"/>
      <c r="AV43" s="149"/>
      <c r="AW43" s="149"/>
      <c r="AX43" s="149"/>
      <c r="AY43" s="149"/>
      <c r="AZ43" s="149"/>
      <c r="BA43" s="149"/>
      <c r="BB43" s="149"/>
      <c r="BC43" s="149"/>
      <c r="BD43" s="149"/>
      <c r="BE43" s="149"/>
      <c r="BF43" s="149"/>
      <c r="BG43" s="149"/>
      <c r="BH43" s="149"/>
    </row>
    <row r="44" spans="1:60" ht="22.5" outlineLevel="1">
      <c r="A44" s="172">
        <v>19</v>
      </c>
      <c r="B44" s="173" t="s">
        <v>173</v>
      </c>
      <c r="C44" s="186" t="s">
        <v>174</v>
      </c>
      <c r="D44" s="174" t="s">
        <v>116</v>
      </c>
      <c r="E44" s="175">
        <v>2</v>
      </c>
      <c r="F44" s="176"/>
      <c r="G44" s="177">
        <f>ROUND(E44*F44,2)</f>
        <v>0</v>
      </c>
      <c r="H44" s="160"/>
      <c r="I44" s="159">
        <f>ROUND(E44*H44,2)</f>
        <v>0</v>
      </c>
      <c r="J44" s="160"/>
      <c r="K44" s="159">
        <f>ROUND(E44*J44,2)</f>
        <v>0</v>
      </c>
      <c r="L44" s="159">
        <v>21</v>
      </c>
      <c r="M44" s="159">
        <f>G44*(1+L44/100)</f>
        <v>0</v>
      </c>
      <c r="N44" s="158">
        <v>1.67E-2</v>
      </c>
      <c r="O44" s="158">
        <f>ROUND(E44*N44,2)</f>
        <v>0.03</v>
      </c>
      <c r="P44" s="158">
        <v>0</v>
      </c>
      <c r="Q44" s="158">
        <f>ROUND(E44*P44,2)</f>
        <v>0</v>
      </c>
      <c r="R44" s="159" t="s">
        <v>175</v>
      </c>
      <c r="S44" s="159" t="s">
        <v>117</v>
      </c>
      <c r="T44" s="159" t="s">
        <v>117</v>
      </c>
      <c r="U44" s="159">
        <v>0</v>
      </c>
      <c r="V44" s="159">
        <f>ROUND(E44*U44,2)</f>
        <v>0</v>
      </c>
      <c r="W44" s="159"/>
      <c r="X44" s="159" t="s">
        <v>176</v>
      </c>
      <c r="Y44" s="159" t="s">
        <v>119</v>
      </c>
      <c r="Z44" s="149"/>
      <c r="AA44" s="149"/>
      <c r="AB44" s="149"/>
      <c r="AC44" s="149"/>
      <c r="AD44" s="149"/>
      <c r="AE44" s="149"/>
      <c r="AF44" s="149"/>
      <c r="AG44" s="149" t="s">
        <v>177</v>
      </c>
      <c r="AH44" s="149"/>
      <c r="AI44" s="149"/>
      <c r="AJ44" s="149"/>
      <c r="AK44" s="149"/>
      <c r="AL44" s="149"/>
      <c r="AM44" s="149"/>
      <c r="AN44" s="149"/>
      <c r="AO44" s="149"/>
      <c r="AP44" s="149"/>
      <c r="AQ44" s="149"/>
      <c r="AR44" s="149"/>
      <c r="AS44" s="149"/>
      <c r="AT44" s="149"/>
      <c r="AU44" s="149"/>
      <c r="AV44" s="149"/>
      <c r="AW44" s="149"/>
      <c r="AX44" s="149"/>
      <c r="AY44" s="149"/>
      <c r="AZ44" s="149"/>
      <c r="BA44" s="149"/>
      <c r="BB44" s="149"/>
      <c r="BC44" s="149"/>
      <c r="BD44" s="149"/>
      <c r="BE44" s="149"/>
      <c r="BF44" s="149"/>
      <c r="BG44" s="149"/>
      <c r="BH44" s="149"/>
    </row>
    <row r="45" spans="1:60" outlineLevel="2">
      <c r="A45" s="156"/>
      <c r="B45" s="157"/>
      <c r="C45" s="187" t="s">
        <v>178</v>
      </c>
      <c r="D45" s="161"/>
      <c r="E45" s="162">
        <v>2</v>
      </c>
      <c r="F45" s="159"/>
      <c r="G45" s="159"/>
      <c r="H45" s="159"/>
      <c r="I45" s="159"/>
      <c r="J45" s="159"/>
      <c r="K45" s="159"/>
      <c r="L45" s="159"/>
      <c r="M45" s="159"/>
      <c r="N45" s="158"/>
      <c r="O45" s="158"/>
      <c r="P45" s="158"/>
      <c r="Q45" s="158"/>
      <c r="R45" s="159"/>
      <c r="S45" s="159"/>
      <c r="T45" s="159"/>
      <c r="U45" s="159"/>
      <c r="V45" s="159"/>
      <c r="W45" s="159"/>
      <c r="X45" s="159"/>
      <c r="Y45" s="159"/>
      <c r="Z45" s="149"/>
      <c r="AA45" s="149"/>
      <c r="AB45" s="149"/>
      <c r="AC45" s="149"/>
      <c r="AD45" s="149"/>
      <c r="AE45" s="149"/>
      <c r="AF45" s="149"/>
      <c r="AG45" s="149" t="s">
        <v>125</v>
      </c>
      <c r="AH45" s="149">
        <v>5</v>
      </c>
      <c r="AI45" s="149"/>
      <c r="AJ45" s="149"/>
      <c r="AK45" s="149"/>
      <c r="AL45" s="149"/>
      <c r="AM45" s="149"/>
      <c r="AN45" s="149"/>
      <c r="AO45" s="149"/>
      <c r="AP45" s="149"/>
      <c r="AQ45" s="149"/>
      <c r="AR45" s="149"/>
      <c r="AS45" s="149"/>
      <c r="AT45" s="149"/>
      <c r="AU45" s="149"/>
      <c r="AV45" s="149"/>
      <c r="AW45" s="149"/>
      <c r="AX45" s="149"/>
      <c r="AY45" s="149"/>
      <c r="AZ45" s="149"/>
      <c r="BA45" s="149"/>
      <c r="BB45" s="149"/>
      <c r="BC45" s="149"/>
      <c r="BD45" s="149"/>
      <c r="BE45" s="149"/>
      <c r="BF45" s="149"/>
      <c r="BG45" s="149"/>
      <c r="BH45" s="149"/>
    </row>
    <row r="46" spans="1:60">
      <c r="A46" s="165" t="s">
        <v>112</v>
      </c>
      <c r="B46" s="166" t="s">
        <v>68</v>
      </c>
      <c r="C46" s="184" t="s">
        <v>69</v>
      </c>
      <c r="D46" s="167"/>
      <c r="E46" s="168"/>
      <c r="F46" s="169"/>
      <c r="G46" s="170">
        <f>SUMIF(AG47:AG49,"&lt;&gt;NOR",G47:G49)</f>
        <v>0</v>
      </c>
      <c r="H46" s="164"/>
      <c r="I46" s="164">
        <f>SUM(I47:I49)</f>
        <v>0</v>
      </c>
      <c r="J46" s="164"/>
      <c r="K46" s="164">
        <f>SUM(K47:K49)</f>
        <v>0</v>
      </c>
      <c r="L46" s="164"/>
      <c r="M46" s="164">
        <f>SUM(M47:M49)</f>
        <v>0</v>
      </c>
      <c r="N46" s="163"/>
      <c r="O46" s="163">
        <f>SUM(O47:O49)</f>
        <v>1.01</v>
      </c>
      <c r="P46" s="163"/>
      <c r="Q46" s="163">
        <f>SUM(Q47:Q49)</f>
        <v>0</v>
      </c>
      <c r="R46" s="164"/>
      <c r="S46" s="164"/>
      <c r="T46" s="164"/>
      <c r="U46" s="164"/>
      <c r="V46" s="164">
        <f>SUM(V47:V49)</f>
        <v>136.32</v>
      </c>
      <c r="W46" s="164"/>
      <c r="X46" s="164"/>
      <c r="Y46" s="164"/>
      <c r="AG46" t="s">
        <v>113</v>
      </c>
    </row>
    <row r="47" spans="1:60" outlineLevel="1">
      <c r="A47" s="172">
        <v>20</v>
      </c>
      <c r="B47" s="173" t="s">
        <v>179</v>
      </c>
      <c r="C47" s="186" t="s">
        <v>180</v>
      </c>
      <c r="D47" s="174" t="s">
        <v>128</v>
      </c>
      <c r="E47" s="175">
        <v>637</v>
      </c>
      <c r="F47" s="176"/>
      <c r="G47" s="177">
        <f>ROUND(E47*F47,2)</f>
        <v>0</v>
      </c>
      <c r="H47" s="160"/>
      <c r="I47" s="159">
        <f>ROUND(E47*H47,2)</f>
        <v>0</v>
      </c>
      <c r="J47" s="160"/>
      <c r="K47" s="159">
        <f>ROUND(E47*J47,2)</f>
        <v>0</v>
      </c>
      <c r="L47" s="159">
        <v>21</v>
      </c>
      <c r="M47" s="159">
        <f>G47*(1+L47/100)</f>
        <v>0</v>
      </c>
      <c r="N47" s="158">
        <v>1.58E-3</v>
      </c>
      <c r="O47" s="158">
        <f>ROUND(E47*N47,2)</f>
        <v>1.01</v>
      </c>
      <c r="P47" s="158">
        <v>0</v>
      </c>
      <c r="Q47" s="158">
        <f>ROUND(E47*P47,2)</f>
        <v>0</v>
      </c>
      <c r="R47" s="159"/>
      <c r="S47" s="159" t="s">
        <v>117</v>
      </c>
      <c r="T47" s="159" t="s">
        <v>117</v>
      </c>
      <c r="U47" s="159">
        <v>0.214</v>
      </c>
      <c r="V47" s="159">
        <f>ROUND(E47*U47,2)</f>
        <v>136.32</v>
      </c>
      <c r="W47" s="159"/>
      <c r="X47" s="159" t="s">
        <v>118</v>
      </c>
      <c r="Y47" s="159" t="s">
        <v>119</v>
      </c>
      <c r="Z47" s="149"/>
      <c r="AA47" s="149"/>
      <c r="AB47" s="149"/>
      <c r="AC47" s="149"/>
      <c r="AD47" s="149"/>
      <c r="AE47" s="149"/>
      <c r="AF47" s="149"/>
      <c r="AG47" s="149" t="s">
        <v>120</v>
      </c>
      <c r="AH47" s="149"/>
      <c r="AI47" s="149"/>
      <c r="AJ47" s="149"/>
      <c r="AK47" s="149"/>
      <c r="AL47" s="149"/>
      <c r="AM47" s="149"/>
      <c r="AN47" s="149"/>
      <c r="AO47" s="149"/>
      <c r="AP47" s="149"/>
      <c r="AQ47" s="149"/>
      <c r="AR47" s="149"/>
      <c r="AS47" s="149"/>
      <c r="AT47" s="149"/>
      <c r="AU47" s="149"/>
      <c r="AV47" s="149"/>
      <c r="AW47" s="149"/>
      <c r="AX47" s="149"/>
      <c r="AY47" s="149"/>
      <c r="AZ47" s="149"/>
      <c r="BA47" s="149"/>
      <c r="BB47" s="149"/>
      <c r="BC47" s="149"/>
      <c r="BD47" s="149"/>
      <c r="BE47" s="149"/>
      <c r="BF47" s="149"/>
      <c r="BG47" s="149"/>
      <c r="BH47" s="149"/>
    </row>
    <row r="48" spans="1:60" outlineLevel="2">
      <c r="A48" s="156"/>
      <c r="B48" s="157"/>
      <c r="C48" s="187" t="s">
        <v>181</v>
      </c>
      <c r="D48" s="161"/>
      <c r="E48" s="162">
        <v>579</v>
      </c>
      <c r="F48" s="159"/>
      <c r="G48" s="159"/>
      <c r="H48" s="159"/>
      <c r="I48" s="159"/>
      <c r="J48" s="159"/>
      <c r="K48" s="159"/>
      <c r="L48" s="159"/>
      <c r="M48" s="159"/>
      <c r="N48" s="158"/>
      <c r="O48" s="158"/>
      <c r="P48" s="158"/>
      <c r="Q48" s="158"/>
      <c r="R48" s="159"/>
      <c r="S48" s="159"/>
      <c r="T48" s="159"/>
      <c r="U48" s="159"/>
      <c r="V48" s="159"/>
      <c r="W48" s="159"/>
      <c r="X48" s="159"/>
      <c r="Y48" s="159"/>
      <c r="Z48" s="149"/>
      <c r="AA48" s="149"/>
      <c r="AB48" s="149"/>
      <c r="AC48" s="149"/>
      <c r="AD48" s="149"/>
      <c r="AE48" s="149"/>
      <c r="AF48" s="149"/>
      <c r="AG48" s="149" t="s">
        <v>125</v>
      </c>
      <c r="AH48" s="149">
        <v>5</v>
      </c>
      <c r="AI48" s="149"/>
      <c r="AJ48" s="149"/>
      <c r="AK48" s="149"/>
      <c r="AL48" s="149"/>
      <c r="AM48" s="149"/>
      <c r="AN48" s="149"/>
      <c r="AO48" s="149"/>
      <c r="AP48" s="149"/>
      <c r="AQ48" s="149"/>
      <c r="AR48" s="149"/>
      <c r="AS48" s="149"/>
      <c r="AT48" s="149"/>
      <c r="AU48" s="149"/>
      <c r="AV48" s="149"/>
      <c r="AW48" s="149"/>
      <c r="AX48" s="149"/>
      <c r="AY48" s="149"/>
      <c r="AZ48" s="149"/>
      <c r="BA48" s="149"/>
      <c r="BB48" s="149"/>
      <c r="BC48" s="149"/>
      <c r="BD48" s="149"/>
      <c r="BE48" s="149"/>
      <c r="BF48" s="149"/>
      <c r="BG48" s="149"/>
      <c r="BH48" s="149"/>
    </row>
    <row r="49" spans="1:60" outlineLevel="3">
      <c r="A49" s="156"/>
      <c r="B49" s="157"/>
      <c r="C49" s="187" t="s">
        <v>182</v>
      </c>
      <c r="D49" s="161"/>
      <c r="E49" s="162">
        <v>58</v>
      </c>
      <c r="F49" s="159"/>
      <c r="G49" s="159"/>
      <c r="H49" s="159"/>
      <c r="I49" s="159"/>
      <c r="J49" s="159"/>
      <c r="K49" s="159"/>
      <c r="L49" s="159"/>
      <c r="M49" s="159"/>
      <c r="N49" s="158"/>
      <c r="O49" s="158"/>
      <c r="P49" s="158"/>
      <c r="Q49" s="158"/>
      <c r="R49" s="159"/>
      <c r="S49" s="159"/>
      <c r="T49" s="159"/>
      <c r="U49" s="159"/>
      <c r="V49" s="159"/>
      <c r="W49" s="159"/>
      <c r="X49" s="159"/>
      <c r="Y49" s="159"/>
      <c r="Z49" s="149"/>
      <c r="AA49" s="149"/>
      <c r="AB49" s="149"/>
      <c r="AC49" s="149"/>
      <c r="AD49" s="149"/>
      <c r="AE49" s="149"/>
      <c r="AF49" s="149"/>
      <c r="AG49" s="149" t="s">
        <v>125</v>
      </c>
      <c r="AH49" s="149">
        <v>5</v>
      </c>
      <c r="AI49" s="149"/>
      <c r="AJ49" s="149"/>
      <c r="AK49" s="149"/>
      <c r="AL49" s="149"/>
      <c r="AM49" s="149"/>
      <c r="AN49" s="149"/>
      <c r="AO49" s="149"/>
      <c r="AP49" s="149"/>
      <c r="AQ49" s="149"/>
      <c r="AR49" s="149"/>
      <c r="AS49" s="149"/>
      <c r="AT49" s="149"/>
      <c r="AU49" s="149"/>
      <c r="AV49" s="149"/>
      <c r="AW49" s="149"/>
      <c r="AX49" s="149"/>
      <c r="AY49" s="149"/>
      <c r="AZ49" s="149"/>
      <c r="BA49" s="149"/>
      <c r="BB49" s="149"/>
      <c r="BC49" s="149"/>
      <c r="BD49" s="149"/>
      <c r="BE49" s="149"/>
      <c r="BF49" s="149"/>
      <c r="BG49" s="149"/>
      <c r="BH49" s="149"/>
    </row>
    <row r="50" spans="1:60" ht="25.5">
      <c r="A50" s="165" t="s">
        <v>112</v>
      </c>
      <c r="B50" s="166" t="s">
        <v>70</v>
      </c>
      <c r="C50" s="184" t="s">
        <v>71</v>
      </c>
      <c r="D50" s="167"/>
      <c r="E50" s="168"/>
      <c r="F50" s="169"/>
      <c r="G50" s="170">
        <f>SUMIF(AG51:AG58,"&lt;&gt;NOR",G51:G58)</f>
        <v>0</v>
      </c>
      <c r="H50" s="164"/>
      <c r="I50" s="164">
        <f>SUM(I51:I58)</f>
        <v>0</v>
      </c>
      <c r="J50" s="164"/>
      <c r="K50" s="164">
        <f>SUM(K51:K58)</f>
        <v>0</v>
      </c>
      <c r="L50" s="164"/>
      <c r="M50" s="164">
        <f>SUM(M51:M58)</f>
        <v>0</v>
      </c>
      <c r="N50" s="163"/>
      <c r="O50" s="163">
        <f>SUM(O51:O58)</f>
        <v>0.25</v>
      </c>
      <c r="P50" s="163"/>
      <c r="Q50" s="163">
        <f>SUM(Q51:Q58)</f>
        <v>0</v>
      </c>
      <c r="R50" s="164"/>
      <c r="S50" s="164"/>
      <c r="T50" s="164"/>
      <c r="U50" s="164"/>
      <c r="V50" s="164">
        <f>SUM(V51:V58)</f>
        <v>405.82</v>
      </c>
      <c r="W50" s="164"/>
      <c r="X50" s="164"/>
      <c r="Y50" s="164"/>
      <c r="AG50" t="s">
        <v>113</v>
      </c>
    </row>
    <row r="51" spans="1:60" outlineLevel="1">
      <c r="A51" s="172">
        <v>21</v>
      </c>
      <c r="B51" s="173" t="s">
        <v>183</v>
      </c>
      <c r="C51" s="186" t="s">
        <v>184</v>
      </c>
      <c r="D51" s="174" t="s">
        <v>128</v>
      </c>
      <c r="E51" s="175">
        <v>637</v>
      </c>
      <c r="F51" s="176"/>
      <c r="G51" s="177">
        <f>ROUND(E51*F51,2)</f>
        <v>0</v>
      </c>
      <c r="H51" s="160"/>
      <c r="I51" s="159">
        <f>ROUND(E51*H51,2)</f>
        <v>0</v>
      </c>
      <c r="J51" s="160"/>
      <c r="K51" s="159">
        <f>ROUND(E51*J51,2)</f>
        <v>0</v>
      </c>
      <c r="L51" s="159">
        <v>21</v>
      </c>
      <c r="M51" s="159">
        <f>G51*(1+L51/100)</f>
        <v>0</v>
      </c>
      <c r="N51" s="158">
        <v>4.0000000000000003E-5</v>
      </c>
      <c r="O51" s="158">
        <f>ROUND(E51*N51,2)</f>
        <v>0.03</v>
      </c>
      <c r="P51" s="158">
        <v>0</v>
      </c>
      <c r="Q51" s="158">
        <f>ROUND(E51*P51,2)</f>
        <v>0</v>
      </c>
      <c r="R51" s="159"/>
      <c r="S51" s="159" t="s">
        <v>117</v>
      </c>
      <c r="T51" s="159" t="s">
        <v>117</v>
      </c>
      <c r="U51" s="159">
        <v>0.308</v>
      </c>
      <c r="V51" s="159">
        <f>ROUND(E51*U51,2)</f>
        <v>196.2</v>
      </c>
      <c r="W51" s="159"/>
      <c r="X51" s="159" t="s">
        <v>118</v>
      </c>
      <c r="Y51" s="159" t="s">
        <v>119</v>
      </c>
      <c r="Z51" s="149"/>
      <c r="AA51" s="149"/>
      <c r="AB51" s="149"/>
      <c r="AC51" s="149"/>
      <c r="AD51" s="149"/>
      <c r="AE51" s="149"/>
      <c r="AF51" s="149"/>
      <c r="AG51" s="149" t="s">
        <v>120</v>
      </c>
      <c r="AH51" s="149"/>
      <c r="AI51" s="149"/>
      <c r="AJ51" s="149"/>
      <c r="AK51" s="149"/>
      <c r="AL51" s="149"/>
      <c r="AM51" s="149"/>
      <c r="AN51" s="149"/>
      <c r="AO51" s="149"/>
      <c r="AP51" s="149"/>
      <c r="AQ51" s="149"/>
      <c r="AR51" s="149"/>
      <c r="AS51" s="149"/>
      <c r="AT51" s="149"/>
      <c r="AU51" s="149"/>
      <c r="AV51" s="149"/>
      <c r="AW51" s="149"/>
      <c r="AX51" s="149"/>
      <c r="AY51" s="149"/>
      <c r="AZ51" s="149"/>
      <c r="BA51" s="149"/>
      <c r="BB51" s="149"/>
      <c r="BC51" s="149"/>
      <c r="BD51" s="149"/>
      <c r="BE51" s="149"/>
      <c r="BF51" s="149"/>
      <c r="BG51" s="149"/>
      <c r="BH51" s="149"/>
    </row>
    <row r="52" spans="1:60" outlineLevel="2">
      <c r="A52" s="156"/>
      <c r="B52" s="157"/>
      <c r="C52" s="187" t="s">
        <v>185</v>
      </c>
      <c r="D52" s="161"/>
      <c r="E52" s="162">
        <v>637</v>
      </c>
      <c r="F52" s="159"/>
      <c r="G52" s="159"/>
      <c r="H52" s="159"/>
      <c r="I52" s="159"/>
      <c r="J52" s="159"/>
      <c r="K52" s="159"/>
      <c r="L52" s="159"/>
      <c r="M52" s="159"/>
      <c r="N52" s="158"/>
      <c r="O52" s="158"/>
      <c r="P52" s="158"/>
      <c r="Q52" s="158"/>
      <c r="R52" s="159"/>
      <c r="S52" s="159"/>
      <c r="T52" s="159"/>
      <c r="U52" s="159"/>
      <c r="V52" s="159"/>
      <c r="W52" s="159"/>
      <c r="X52" s="159"/>
      <c r="Y52" s="159"/>
      <c r="Z52" s="149"/>
      <c r="AA52" s="149"/>
      <c r="AB52" s="149"/>
      <c r="AC52" s="149"/>
      <c r="AD52" s="149"/>
      <c r="AE52" s="149"/>
      <c r="AF52" s="149"/>
      <c r="AG52" s="149" t="s">
        <v>125</v>
      </c>
      <c r="AH52" s="149">
        <v>5</v>
      </c>
      <c r="AI52" s="149"/>
      <c r="AJ52" s="149"/>
      <c r="AK52" s="149"/>
      <c r="AL52" s="149"/>
      <c r="AM52" s="149"/>
      <c r="AN52" s="149"/>
      <c r="AO52" s="149"/>
      <c r="AP52" s="149"/>
      <c r="AQ52" s="149"/>
      <c r="AR52" s="149"/>
      <c r="AS52" s="149"/>
      <c r="AT52" s="149"/>
      <c r="AU52" s="149"/>
      <c r="AV52" s="149"/>
      <c r="AW52" s="149"/>
      <c r="AX52" s="149"/>
      <c r="AY52" s="149"/>
      <c r="AZ52" s="149"/>
      <c r="BA52" s="149"/>
      <c r="BB52" s="149"/>
      <c r="BC52" s="149"/>
      <c r="BD52" s="149"/>
      <c r="BE52" s="149"/>
      <c r="BF52" s="149"/>
      <c r="BG52" s="149"/>
      <c r="BH52" s="149"/>
    </row>
    <row r="53" spans="1:60" outlineLevel="1">
      <c r="A53" s="178">
        <v>22</v>
      </c>
      <c r="B53" s="179" t="s">
        <v>186</v>
      </c>
      <c r="C53" s="185" t="s">
        <v>187</v>
      </c>
      <c r="D53" s="180" t="s">
        <v>116</v>
      </c>
      <c r="E53" s="181">
        <v>6</v>
      </c>
      <c r="F53" s="182"/>
      <c r="G53" s="183">
        <f>ROUND(E53*F53,2)</f>
        <v>0</v>
      </c>
      <c r="H53" s="160"/>
      <c r="I53" s="159">
        <f>ROUND(E53*H53,2)</f>
        <v>0</v>
      </c>
      <c r="J53" s="160"/>
      <c r="K53" s="159">
        <f>ROUND(E53*J53,2)</f>
        <v>0</v>
      </c>
      <c r="L53" s="159">
        <v>21</v>
      </c>
      <c r="M53" s="159">
        <f>G53*(1+L53/100)</f>
        <v>0</v>
      </c>
      <c r="N53" s="158">
        <v>1.0000000000000001E-5</v>
      </c>
      <c r="O53" s="158">
        <f>ROUND(E53*N53,2)</f>
        <v>0</v>
      </c>
      <c r="P53" s="158">
        <v>0</v>
      </c>
      <c r="Q53" s="158">
        <f>ROUND(E53*P53,2)</f>
        <v>0</v>
      </c>
      <c r="R53" s="159"/>
      <c r="S53" s="159" t="s">
        <v>117</v>
      </c>
      <c r="T53" s="159" t="s">
        <v>117</v>
      </c>
      <c r="U53" s="159">
        <v>0.17</v>
      </c>
      <c r="V53" s="159">
        <f>ROUND(E53*U53,2)</f>
        <v>1.02</v>
      </c>
      <c r="W53" s="159"/>
      <c r="X53" s="159" t="s">
        <v>118</v>
      </c>
      <c r="Y53" s="159" t="s">
        <v>119</v>
      </c>
      <c r="Z53" s="149"/>
      <c r="AA53" s="149"/>
      <c r="AB53" s="149"/>
      <c r="AC53" s="149"/>
      <c r="AD53" s="149"/>
      <c r="AE53" s="149"/>
      <c r="AF53" s="149"/>
      <c r="AG53" s="149" t="s">
        <v>120</v>
      </c>
      <c r="AH53" s="149"/>
      <c r="AI53" s="149"/>
      <c r="AJ53" s="149"/>
      <c r="AK53" s="149"/>
      <c r="AL53" s="149"/>
      <c r="AM53" s="149"/>
      <c r="AN53" s="149"/>
      <c r="AO53" s="149"/>
      <c r="AP53" s="149"/>
      <c r="AQ53" s="149"/>
      <c r="AR53" s="149"/>
      <c r="AS53" s="149"/>
      <c r="AT53" s="149"/>
      <c r="AU53" s="149"/>
      <c r="AV53" s="149"/>
      <c r="AW53" s="149"/>
      <c r="AX53" s="149"/>
      <c r="AY53" s="149"/>
      <c r="AZ53" s="149"/>
      <c r="BA53" s="149"/>
      <c r="BB53" s="149"/>
      <c r="BC53" s="149"/>
      <c r="BD53" s="149"/>
      <c r="BE53" s="149"/>
      <c r="BF53" s="149"/>
      <c r="BG53" s="149"/>
      <c r="BH53" s="149"/>
    </row>
    <row r="54" spans="1:60" ht="22.5" outlineLevel="1">
      <c r="A54" s="172">
        <v>23</v>
      </c>
      <c r="B54" s="173" t="s">
        <v>188</v>
      </c>
      <c r="C54" s="186" t="s">
        <v>189</v>
      </c>
      <c r="D54" s="174" t="s">
        <v>128</v>
      </c>
      <c r="E54" s="175">
        <v>637</v>
      </c>
      <c r="F54" s="176"/>
      <c r="G54" s="177">
        <f>ROUND(E54*F54,2)</f>
        <v>0</v>
      </c>
      <c r="H54" s="160"/>
      <c r="I54" s="159">
        <f>ROUND(E54*H54,2)</f>
        <v>0</v>
      </c>
      <c r="J54" s="160"/>
      <c r="K54" s="159">
        <f>ROUND(E54*J54,2)</f>
        <v>0</v>
      </c>
      <c r="L54" s="159">
        <v>21</v>
      </c>
      <c r="M54" s="159">
        <f>G54*(1+L54/100)</f>
        <v>0</v>
      </c>
      <c r="N54" s="158">
        <v>3.5E-4</v>
      </c>
      <c r="O54" s="158">
        <f>ROUND(E54*N54,2)</f>
        <v>0.22</v>
      </c>
      <c r="P54" s="158">
        <v>0</v>
      </c>
      <c r="Q54" s="158">
        <f>ROUND(E54*P54,2)</f>
        <v>0</v>
      </c>
      <c r="R54" s="159"/>
      <c r="S54" s="159" t="s">
        <v>117</v>
      </c>
      <c r="T54" s="159" t="s">
        <v>117</v>
      </c>
      <c r="U54" s="159">
        <v>1.35E-2</v>
      </c>
      <c r="V54" s="159">
        <f>ROUND(E54*U54,2)</f>
        <v>8.6</v>
      </c>
      <c r="W54" s="159"/>
      <c r="X54" s="159" t="s">
        <v>118</v>
      </c>
      <c r="Y54" s="159" t="s">
        <v>119</v>
      </c>
      <c r="Z54" s="149"/>
      <c r="AA54" s="149"/>
      <c r="AB54" s="149"/>
      <c r="AC54" s="149"/>
      <c r="AD54" s="149"/>
      <c r="AE54" s="149"/>
      <c r="AF54" s="149"/>
      <c r="AG54" s="149" t="s">
        <v>120</v>
      </c>
      <c r="AH54" s="149"/>
      <c r="AI54" s="149"/>
      <c r="AJ54" s="149"/>
      <c r="AK54" s="149"/>
      <c r="AL54" s="149"/>
      <c r="AM54" s="149"/>
      <c r="AN54" s="149"/>
      <c r="AO54" s="149"/>
      <c r="AP54" s="149"/>
      <c r="AQ54" s="149"/>
      <c r="AR54" s="149"/>
      <c r="AS54" s="149"/>
      <c r="AT54" s="149"/>
      <c r="AU54" s="149"/>
      <c r="AV54" s="149"/>
      <c r="AW54" s="149"/>
      <c r="AX54" s="149"/>
      <c r="AY54" s="149"/>
      <c r="AZ54" s="149"/>
      <c r="BA54" s="149"/>
      <c r="BB54" s="149"/>
      <c r="BC54" s="149"/>
      <c r="BD54" s="149"/>
      <c r="BE54" s="149"/>
      <c r="BF54" s="149"/>
      <c r="BG54" s="149"/>
      <c r="BH54" s="149"/>
    </row>
    <row r="55" spans="1:60" outlineLevel="2">
      <c r="A55" s="156"/>
      <c r="B55" s="157"/>
      <c r="C55" s="187" t="s">
        <v>190</v>
      </c>
      <c r="D55" s="161"/>
      <c r="E55" s="162">
        <v>637</v>
      </c>
      <c r="F55" s="159"/>
      <c r="G55" s="159"/>
      <c r="H55" s="159"/>
      <c r="I55" s="159"/>
      <c r="J55" s="159"/>
      <c r="K55" s="159"/>
      <c r="L55" s="159"/>
      <c r="M55" s="159"/>
      <c r="N55" s="158"/>
      <c r="O55" s="158"/>
      <c r="P55" s="158"/>
      <c r="Q55" s="158"/>
      <c r="R55" s="159"/>
      <c r="S55" s="159"/>
      <c r="T55" s="159"/>
      <c r="U55" s="159"/>
      <c r="V55" s="159"/>
      <c r="W55" s="159"/>
      <c r="X55" s="159"/>
      <c r="Y55" s="159"/>
      <c r="Z55" s="149"/>
      <c r="AA55" s="149"/>
      <c r="AB55" s="149"/>
      <c r="AC55" s="149"/>
      <c r="AD55" s="149"/>
      <c r="AE55" s="149"/>
      <c r="AF55" s="149"/>
      <c r="AG55" s="149" t="s">
        <v>125</v>
      </c>
      <c r="AH55" s="149">
        <v>5</v>
      </c>
      <c r="AI55" s="149"/>
      <c r="AJ55" s="149"/>
      <c r="AK55" s="149"/>
      <c r="AL55" s="149"/>
      <c r="AM55" s="149"/>
      <c r="AN55" s="149"/>
      <c r="AO55" s="149"/>
      <c r="AP55" s="149"/>
      <c r="AQ55" s="149"/>
      <c r="AR55" s="149"/>
      <c r="AS55" s="149"/>
      <c r="AT55" s="149"/>
      <c r="AU55" s="149"/>
      <c r="AV55" s="149"/>
      <c r="AW55" s="149"/>
      <c r="AX55" s="149"/>
      <c r="AY55" s="149"/>
      <c r="AZ55" s="149"/>
      <c r="BA55" s="149"/>
      <c r="BB55" s="149"/>
      <c r="BC55" s="149"/>
      <c r="BD55" s="149"/>
      <c r="BE55" s="149"/>
      <c r="BF55" s="149"/>
      <c r="BG55" s="149"/>
      <c r="BH55" s="149"/>
    </row>
    <row r="56" spans="1:60" outlineLevel="1">
      <c r="A56" s="172">
        <v>24</v>
      </c>
      <c r="B56" s="173" t="s">
        <v>191</v>
      </c>
      <c r="C56" s="186" t="s">
        <v>192</v>
      </c>
      <c r="D56" s="174" t="s">
        <v>193</v>
      </c>
      <c r="E56" s="175">
        <v>160</v>
      </c>
      <c r="F56" s="176"/>
      <c r="G56" s="177">
        <f>ROUND(E56*F56,2)</f>
        <v>0</v>
      </c>
      <c r="H56" s="160"/>
      <c r="I56" s="159">
        <f>ROUND(E56*H56,2)</f>
        <v>0</v>
      </c>
      <c r="J56" s="160"/>
      <c r="K56" s="159">
        <f>ROUND(E56*J56,2)</f>
        <v>0</v>
      </c>
      <c r="L56" s="159">
        <v>21</v>
      </c>
      <c r="M56" s="159">
        <f>G56*(1+L56/100)</f>
        <v>0</v>
      </c>
      <c r="N56" s="158">
        <v>0</v>
      </c>
      <c r="O56" s="158">
        <f>ROUND(E56*N56,2)</f>
        <v>0</v>
      </c>
      <c r="P56" s="158">
        <v>0</v>
      </c>
      <c r="Q56" s="158">
        <f>ROUND(E56*P56,2)</f>
        <v>0</v>
      </c>
      <c r="R56" s="159" t="s">
        <v>194</v>
      </c>
      <c r="S56" s="159" t="s">
        <v>117</v>
      </c>
      <c r="T56" s="159" t="s">
        <v>117</v>
      </c>
      <c r="U56" s="159">
        <v>1</v>
      </c>
      <c r="V56" s="159">
        <f>ROUND(E56*U56,2)</f>
        <v>160</v>
      </c>
      <c r="W56" s="159"/>
      <c r="X56" s="159" t="s">
        <v>195</v>
      </c>
      <c r="Y56" s="159" t="s">
        <v>119</v>
      </c>
      <c r="Z56" s="149"/>
      <c r="AA56" s="149"/>
      <c r="AB56" s="149"/>
      <c r="AC56" s="149"/>
      <c r="AD56" s="149"/>
      <c r="AE56" s="149"/>
      <c r="AF56" s="149"/>
      <c r="AG56" s="149" t="s">
        <v>196</v>
      </c>
      <c r="AH56" s="149"/>
      <c r="AI56" s="149"/>
      <c r="AJ56" s="149"/>
      <c r="AK56" s="149"/>
      <c r="AL56" s="149"/>
      <c r="AM56" s="149"/>
      <c r="AN56" s="149"/>
      <c r="AO56" s="149"/>
      <c r="AP56" s="149"/>
      <c r="AQ56" s="149"/>
      <c r="AR56" s="149"/>
      <c r="AS56" s="149"/>
      <c r="AT56" s="149"/>
      <c r="AU56" s="149"/>
      <c r="AV56" s="149"/>
      <c r="AW56" s="149"/>
      <c r="AX56" s="149"/>
      <c r="AY56" s="149"/>
      <c r="AZ56" s="149"/>
      <c r="BA56" s="149"/>
      <c r="BB56" s="149"/>
      <c r="BC56" s="149"/>
      <c r="BD56" s="149"/>
      <c r="BE56" s="149"/>
      <c r="BF56" s="149"/>
      <c r="BG56" s="149"/>
      <c r="BH56" s="149"/>
    </row>
    <row r="57" spans="1:60" outlineLevel="2">
      <c r="A57" s="156"/>
      <c r="B57" s="157"/>
      <c r="C57" s="187" t="s">
        <v>197</v>
      </c>
      <c r="D57" s="161"/>
      <c r="E57" s="162">
        <v>160</v>
      </c>
      <c r="F57" s="159"/>
      <c r="G57" s="159"/>
      <c r="H57" s="159"/>
      <c r="I57" s="159"/>
      <c r="J57" s="159"/>
      <c r="K57" s="159"/>
      <c r="L57" s="159"/>
      <c r="M57" s="159"/>
      <c r="N57" s="158"/>
      <c r="O57" s="158"/>
      <c r="P57" s="158"/>
      <c r="Q57" s="158"/>
      <c r="R57" s="159"/>
      <c r="S57" s="159"/>
      <c r="T57" s="159"/>
      <c r="U57" s="159"/>
      <c r="V57" s="159"/>
      <c r="W57" s="159"/>
      <c r="X57" s="159"/>
      <c r="Y57" s="159"/>
      <c r="Z57" s="149"/>
      <c r="AA57" s="149"/>
      <c r="AB57" s="149"/>
      <c r="AC57" s="149"/>
      <c r="AD57" s="149"/>
      <c r="AE57" s="149"/>
      <c r="AF57" s="149"/>
      <c r="AG57" s="149" t="s">
        <v>125</v>
      </c>
      <c r="AH57" s="149">
        <v>0</v>
      </c>
      <c r="AI57" s="149"/>
      <c r="AJ57" s="149"/>
      <c r="AK57" s="149"/>
      <c r="AL57" s="149"/>
      <c r="AM57" s="149"/>
      <c r="AN57" s="149"/>
      <c r="AO57" s="149"/>
      <c r="AP57" s="149"/>
      <c r="AQ57" s="149"/>
      <c r="AR57" s="149"/>
      <c r="AS57" s="149"/>
      <c r="AT57" s="149"/>
      <c r="AU57" s="149"/>
      <c r="AV57" s="149"/>
      <c r="AW57" s="149"/>
      <c r="AX57" s="149"/>
      <c r="AY57" s="149"/>
      <c r="AZ57" s="149"/>
      <c r="BA57" s="149"/>
      <c r="BB57" s="149"/>
      <c r="BC57" s="149"/>
      <c r="BD57" s="149"/>
      <c r="BE57" s="149"/>
      <c r="BF57" s="149"/>
      <c r="BG57" s="149"/>
      <c r="BH57" s="149"/>
    </row>
    <row r="58" spans="1:60" ht="22.5" outlineLevel="1">
      <c r="A58" s="178">
        <v>25</v>
      </c>
      <c r="B58" s="179" t="s">
        <v>198</v>
      </c>
      <c r="C58" s="185" t="s">
        <v>199</v>
      </c>
      <c r="D58" s="180" t="s">
        <v>193</v>
      </c>
      <c r="E58" s="181">
        <v>40</v>
      </c>
      <c r="F58" s="182"/>
      <c r="G58" s="183">
        <f>ROUND(E58*F58,2)</f>
        <v>0</v>
      </c>
      <c r="H58" s="160"/>
      <c r="I58" s="159">
        <f>ROUND(E58*H58,2)</f>
        <v>0</v>
      </c>
      <c r="J58" s="160"/>
      <c r="K58" s="159">
        <f>ROUND(E58*J58,2)</f>
        <v>0</v>
      </c>
      <c r="L58" s="159">
        <v>21</v>
      </c>
      <c r="M58" s="159">
        <f>G58*(1+L58/100)</f>
        <v>0</v>
      </c>
      <c r="N58" s="158">
        <v>0</v>
      </c>
      <c r="O58" s="158">
        <f>ROUND(E58*N58,2)</f>
        <v>0</v>
      </c>
      <c r="P58" s="158">
        <v>0</v>
      </c>
      <c r="Q58" s="158">
        <f>ROUND(E58*P58,2)</f>
        <v>0</v>
      </c>
      <c r="R58" s="159" t="s">
        <v>194</v>
      </c>
      <c r="S58" s="159" t="s">
        <v>117</v>
      </c>
      <c r="T58" s="159" t="s">
        <v>200</v>
      </c>
      <c r="U58" s="159">
        <v>1</v>
      </c>
      <c r="V58" s="159">
        <f>ROUND(E58*U58,2)</f>
        <v>40</v>
      </c>
      <c r="W58" s="159"/>
      <c r="X58" s="159" t="s">
        <v>195</v>
      </c>
      <c r="Y58" s="159" t="s">
        <v>119</v>
      </c>
      <c r="Z58" s="149"/>
      <c r="AA58" s="149"/>
      <c r="AB58" s="149"/>
      <c r="AC58" s="149"/>
      <c r="AD58" s="149"/>
      <c r="AE58" s="149"/>
      <c r="AF58" s="149"/>
      <c r="AG58" s="149" t="s">
        <v>196</v>
      </c>
      <c r="AH58" s="149"/>
      <c r="AI58" s="149"/>
      <c r="AJ58" s="149"/>
      <c r="AK58" s="149"/>
      <c r="AL58" s="149"/>
      <c r="AM58" s="149"/>
      <c r="AN58" s="149"/>
      <c r="AO58" s="149"/>
      <c r="AP58" s="149"/>
      <c r="AQ58" s="149"/>
      <c r="AR58" s="149"/>
      <c r="AS58" s="149"/>
      <c r="AT58" s="149"/>
      <c r="AU58" s="149"/>
      <c r="AV58" s="149"/>
      <c r="AW58" s="149"/>
      <c r="AX58" s="149"/>
      <c r="AY58" s="149"/>
      <c r="AZ58" s="149"/>
      <c r="BA58" s="149"/>
      <c r="BB58" s="149"/>
      <c r="BC58" s="149"/>
      <c r="BD58" s="149"/>
      <c r="BE58" s="149"/>
      <c r="BF58" s="149"/>
      <c r="BG58" s="149"/>
      <c r="BH58" s="149"/>
    </row>
    <row r="59" spans="1:60">
      <c r="A59" s="165" t="s">
        <v>112</v>
      </c>
      <c r="B59" s="166" t="s">
        <v>72</v>
      </c>
      <c r="C59" s="184" t="s">
        <v>73</v>
      </c>
      <c r="D59" s="167"/>
      <c r="E59" s="168"/>
      <c r="F59" s="169"/>
      <c r="G59" s="170">
        <f>SUMIF(AG60:AG71,"&lt;&gt;NOR",G60:G71)</f>
        <v>0</v>
      </c>
      <c r="H59" s="164"/>
      <c r="I59" s="164">
        <f>SUM(I60:I71)</f>
        <v>0</v>
      </c>
      <c r="J59" s="164"/>
      <c r="K59" s="164">
        <f>SUM(K60:K71)</f>
        <v>0</v>
      </c>
      <c r="L59" s="164"/>
      <c r="M59" s="164">
        <f>SUM(M60:M71)</f>
        <v>0</v>
      </c>
      <c r="N59" s="163"/>
      <c r="O59" s="163">
        <f>SUM(O60:O71)</f>
        <v>0.02</v>
      </c>
      <c r="P59" s="163"/>
      <c r="Q59" s="163">
        <f>SUM(Q60:Q71)</f>
        <v>16.419999999999998</v>
      </c>
      <c r="R59" s="164"/>
      <c r="S59" s="164"/>
      <c r="T59" s="164"/>
      <c r="U59" s="164"/>
      <c r="V59" s="164">
        <f>SUM(V60:V71)</f>
        <v>160.19999999999999</v>
      </c>
      <c r="W59" s="164"/>
      <c r="X59" s="164"/>
      <c r="Y59" s="164"/>
      <c r="AG59" t="s">
        <v>113</v>
      </c>
    </row>
    <row r="60" spans="1:60" outlineLevel="1">
      <c r="A60" s="172">
        <v>26</v>
      </c>
      <c r="B60" s="173" t="s">
        <v>201</v>
      </c>
      <c r="C60" s="186" t="s">
        <v>202</v>
      </c>
      <c r="D60" s="174" t="s">
        <v>128</v>
      </c>
      <c r="E60" s="175">
        <v>13</v>
      </c>
      <c r="F60" s="176"/>
      <c r="G60" s="177">
        <f>ROUND(E60*F60,2)</f>
        <v>0</v>
      </c>
      <c r="H60" s="160"/>
      <c r="I60" s="159">
        <f>ROUND(E60*H60,2)</f>
        <v>0</v>
      </c>
      <c r="J60" s="160"/>
      <c r="K60" s="159">
        <f>ROUND(E60*J60,2)</f>
        <v>0</v>
      </c>
      <c r="L60" s="159">
        <v>21</v>
      </c>
      <c r="M60" s="159">
        <f>G60*(1+L60/100)</f>
        <v>0</v>
      </c>
      <c r="N60" s="158">
        <v>6.7000000000000002E-4</v>
      </c>
      <c r="O60" s="158">
        <f>ROUND(E60*N60,2)</f>
        <v>0.01</v>
      </c>
      <c r="P60" s="158">
        <v>8.2000000000000003E-2</v>
      </c>
      <c r="Q60" s="158">
        <f>ROUND(E60*P60,2)</f>
        <v>1.07</v>
      </c>
      <c r="R60" s="159"/>
      <c r="S60" s="159" t="s">
        <v>117</v>
      </c>
      <c r="T60" s="159" t="s">
        <v>117</v>
      </c>
      <c r="U60" s="159">
        <v>0.6</v>
      </c>
      <c r="V60" s="159">
        <f>ROUND(E60*U60,2)</f>
        <v>7.8</v>
      </c>
      <c r="W60" s="159"/>
      <c r="X60" s="159" t="s">
        <v>118</v>
      </c>
      <c r="Y60" s="159" t="s">
        <v>119</v>
      </c>
      <c r="Z60" s="149"/>
      <c r="AA60" s="149"/>
      <c r="AB60" s="149"/>
      <c r="AC60" s="149"/>
      <c r="AD60" s="149"/>
      <c r="AE60" s="149"/>
      <c r="AF60" s="149"/>
      <c r="AG60" s="149" t="s">
        <v>120</v>
      </c>
      <c r="AH60" s="149"/>
      <c r="AI60" s="149"/>
      <c r="AJ60" s="149"/>
      <c r="AK60" s="149"/>
      <c r="AL60" s="149"/>
      <c r="AM60" s="149"/>
      <c r="AN60" s="149"/>
      <c r="AO60" s="149"/>
      <c r="AP60" s="149"/>
      <c r="AQ60" s="149"/>
      <c r="AR60" s="149"/>
      <c r="AS60" s="149"/>
      <c r="AT60" s="149"/>
      <c r="AU60" s="149"/>
      <c r="AV60" s="149"/>
      <c r="AW60" s="149"/>
      <c r="AX60" s="149"/>
      <c r="AY60" s="149"/>
      <c r="AZ60" s="149"/>
      <c r="BA60" s="149"/>
      <c r="BB60" s="149"/>
      <c r="BC60" s="149"/>
      <c r="BD60" s="149"/>
      <c r="BE60" s="149"/>
      <c r="BF60" s="149"/>
      <c r="BG60" s="149"/>
      <c r="BH60" s="149"/>
    </row>
    <row r="61" spans="1:60" outlineLevel="2">
      <c r="A61" s="156"/>
      <c r="B61" s="157"/>
      <c r="C61" s="187" t="s">
        <v>203</v>
      </c>
      <c r="D61" s="161"/>
      <c r="E61" s="162">
        <v>13</v>
      </c>
      <c r="F61" s="159"/>
      <c r="G61" s="159"/>
      <c r="H61" s="159"/>
      <c r="I61" s="159"/>
      <c r="J61" s="159"/>
      <c r="K61" s="159"/>
      <c r="L61" s="159"/>
      <c r="M61" s="159"/>
      <c r="N61" s="158"/>
      <c r="O61" s="158"/>
      <c r="P61" s="158"/>
      <c r="Q61" s="158"/>
      <c r="R61" s="159"/>
      <c r="S61" s="159"/>
      <c r="T61" s="159"/>
      <c r="U61" s="159"/>
      <c r="V61" s="159"/>
      <c r="W61" s="159"/>
      <c r="X61" s="159"/>
      <c r="Y61" s="159"/>
      <c r="Z61" s="149"/>
      <c r="AA61" s="149"/>
      <c r="AB61" s="149"/>
      <c r="AC61" s="149"/>
      <c r="AD61" s="149"/>
      <c r="AE61" s="149"/>
      <c r="AF61" s="149"/>
      <c r="AG61" s="149" t="s">
        <v>125</v>
      </c>
      <c r="AH61" s="149">
        <v>0</v>
      </c>
      <c r="AI61" s="149"/>
      <c r="AJ61" s="149"/>
      <c r="AK61" s="149"/>
      <c r="AL61" s="149"/>
      <c r="AM61" s="149"/>
      <c r="AN61" s="149"/>
      <c r="AO61" s="149"/>
      <c r="AP61" s="149"/>
      <c r="AQ61" s="149"/>
      <c r="AR61" s="149"/>
      <c r="AS61" s="149"/>
      <c r="AT61" s="149"/>
      <c r="AU61" s="149"/>
      <c r="AV61" s="149"/>
      <c r="AW61" s="149"/>
      <c r="AX61" s="149"/>
      <c r="AY61" s="149"/>
      <c r="AZ61" s="149"/>
      <c r="BA61" s="149"/>
      <c r="BB61" s="149"/>
      <c r="BC61" s="149"/>
      <c r="BD61" s="149"/>
      <c r="BE61" s="149"/>
      <c r="BF61" s="149"/>
      <c r="BG61" s="149"/>
      <c r="BH61" s="149"/>
    </row>
    <row r="62" spans="1:60" ht="22.5" outlineLevel="1">
      <c r="A62" s="178">
        <v>27</v>
      </c>
      <c r="B62" s="179" t="s">
        <v>204</v>
      </c>
      <c r="C62" s="185" t="s">
        <v>205</v>
      </c>
      <c r="D62" s="180" t="s">
        <v>128</v>
      </c>
      <c r="E62" s="181">
        <v>35</v>
      </c>
      <c r="F62" s="182"/>
      <c r="G62" s="183">
        <f>ROUND(E62*F62,2)</f>
        <v>0</v>
      </c>
      <c r="H62" s="160"/>
      <c r="I62" s="159">
        <f>ROUND(E62*H62,2)</f>
        <v>0</v>
      </c>
      <c r="J62" s="160"/>
      <c r="K62" s="159">
        <f>ROUND(E62*J62,2)</f>
        <v>0</v>
      </c>
      <c r="L62" s="159">
        <v>21</v>
      </c>
      <c r="M62" s="159">
        <f>G62*(1+L62/100)</f>
        <v>0</v>
      </c>
      <c r="N62" s="158">
        <v>3.3E-4</v>
      </c>
      <c r="O62" s="158">
        <f>ROUND(E62*N62,2)</f>
        <v>0.01</v>
      </c>
      <c r="P62" s="158">
        <v>1.183E-2</v>
      </c>
      <c r="Q62" s="158">
        <f>ROUND(E62*P62,2)</f>
        <v>0.41</v>
      </c>
      <c r="R62" s="159"/>
      <c r="S62" s="159" t="s">
        <v>117</v>
      </c>
      <c r="T62" s="159" t="s">
        <v>117</v>
      </c>
      <c r="U62" s="159">
        <v>0.34599999999999997</v>
      </c>
      <c r="V62" s="159">
        <f>ROUND(E62*U62,2)</f>
        <v>12.11</v>
      </c>
      <c r="W62" s="159"/>
      <c r="X62" s="159" t="s">
        <v>118</v>
      </c>
      <c r="Y62" s="159" t="s">
        <v>119</v>
      </c>
      <c r="Z62" s="149"/>
      <c r="AA62" s="149"/>
      <c r="AB62" s="149"/>
      <c r="AC62" s="149"/>
      <c r="AD62" s="149"/>
      <c r="AE62" s="149"/>
      <c r="AF62" s="149"/>
      <c r="AG62" s="149" t="s">
        <v>120</v>
      </c>
      <c r="AH62" s="149"/>
      <c r="AI62" s="149"/>
      <c r="AJ62" s="149"/>
      <c r="AK62" s="149"/>
      <c r="AL62" s="149"/>
      <c r="AM62" s="149"/>
      <c r="AN62" s="149"/>
      <c r="AO62" s="149"/>
      <c r="AP62" s="149"/>
      <c r="AQ62" s="149"/>
      <c r="AR62" s="149"/>
      <c r="AS62" s="149"/>
      <c r="AT62" s="149"/>
      <c r="AU62" s="149"/>
      <c r="AV62" s="149"/>
      <c r="AW62" s="149"/>
      <c r="AX62" s="149"/>
      <c r="AY62" s="149"/>
      <c r="AZ62" s="149"/>
      <c r="BA62" s="149"/>
      <c r="BB62" s="149"/>
      <c r="BC62" s="149"/>
      <c r="BD62" s="149"/>
      <c r="BE62" s="149"/>
      <c r="BF62" s="149"/>
      <c r="BG62" s="149"/>
      <c r="BH62" s="149"/>
    </row>
    <row r="63" spans="1:60" ht="22.5" outlineLevel="1">
      <c r="A63" s="178">
        <v>28</v>
      </c>
      <c r="B63" s="179" t="s">
        <v>206</v>
      </c>
      <c r="C63" s="185" t="s">
        <v>207</v>
      </c>
      <c r="D63" s="180" t="s">
        <v>132</v>
      </c>
      <c r="E63" s="181">
        <v>8</v>
      </c>
      <c r="F63" s="182"/>
      <c r="G63" s="183">
        <f>ROUND(E63*F63,2)</f>
        <v>0</v>
      </c>
      <c r="H63" s="160"/>
      <c r="I63" s="159">
        <f>ROUND(E63*H63,2)</f>
        <v>0</v>
      </c>
      <c r="J63" s="160"/>
      <c r="K63" s="159">
        <f>ROUND(E63*J63,2)</f>
        <v>0</v>
      </c>
      <c r="L63" s="159">
        <v>21</v>
      </c>
      <c r="M63" s="159">
        <f>G63*(1+L63/100)</f>
        <v>0</v>
      </c>
      <c r="N63" s="158">
        <v>0</v>
      </c>
      <c r="O63" s="158">
        <f>ROUND(E63*N63,2)</f>
        <v>0</v>
      </c>
      <c r="P63" s="158">
        <v>3.9E-2</v>
      </c>
      <c r="Q63" s="158">
        <f>ROUND(E63*P63,2)</f>
        <v>0.31</v>
      </c>
      <c r="R63" s="159"/>
      <c r="S63" s="159" t="s">
        <v>117</v>
      </c>
      <c r="T63" s="159" t="s">
        <v>117</v>
      </c>
      <c r="U63" s="159">
        <v>1.55</v>
      </c>
      <c r="V63" s="159">
        <f>ROUND(E63*U63,2)</f>
        <v>12.4</v>
      </c>
      <c r="W63" s="159"/>
      <c r="X63" s="159" t="s">
        <v>118</v>
      </c>
      <c r="Y63" s="159" t="s">
        <v>119</v>
      </c>
      <c r="Z63" s="149"/>
      <c r="AA63" s="149"/>
      <c r="AB63" s="149"/>
      <c r="AC63" s="149"/>
      <c r="AD63" s="149"/>
      <c r="AE63" s="149"/>
      <c r="AF63" s="149"/>
      <c r="AG63" s="149" t="s">
        <v>120</v>
      </c>
      <c r="AH63" s="149"/>
      <c r="AI63" s="149"/>
      <c r="AJ63" s="149"/>
      <c r="AK63" s="149"/>
      <c r="AL63" s="149"/>
      <c r="AM63" s="149"/>
      <c r="AN63" s="149"/>
      <c r="AO63" s="149"/>
      <c r="AP63" s="149"/>
      <c r="AQ63" s="149"/>
      <c r="AR63" s="149"/>
      <c r="AS63" s="149"/>
      <c r="AT63" s="149"/>
      <c r="AU63" s="149"/>
      <c r="AV63" s="149"/>
      <c r="AW63" s="149"/>
      <c r="AX63" s="149"/>
      <c r="AY63" s="149"/>
      <c r="AZ63" s="149"/>
      <c r="BA63" s="149"/>
      <c r="BB63" s="149"/>
      <c r="BC63" s="149"/>
      <c r="BD63" s="149"/>
      <c r="BE63" s="149"/>
      <c r="BF63" s="149"/>
      <c r="BG63" s="149"/>
      <c r="BH63" s="149"/>
    </row>
    <row r="64" spans="1:60" outlineLevel="1">
      <c r="A64" s="172">
        <v>29</v>
      </c>
      <c r="B64" s="173" t="s">
        <v>208</v>
      </c>
      <c r="C64" s="186" t="s">
        <v>209</v>
      </c>
      <c r="D64" s="174" t="s">
        <v>210</v>
      </c>
      <c r="E64" s="175">
        <v>0.45</v>
      </c>
      <c r="F64" s="176"/>
      <c r="G64" s="177">
        <f>ROUND(E64*F64,2)</f>
        <v>0</v>
      </c>
      <c r="H64" s="160"/>
      <c r="I64" s="159">
        <f>ROUND(E64*H64,2)</f>
        <v>0</v>
      </c>
      <c r="J64" s="160"/>
      <c r="K64" s="159">
        <f>ROUND(E64*J64,2)</f>
        <v>0</v>
      </c>
      <c r="L64" s="159">
        <v>21</v>
      </c>
      <c r="M64" s="159">
        <f>G64*(1+L64/100)</f>
        <v>0</v>
      </c>
      <c r="N64" s="158">
        <v>1.39E-3</v>
      </c>
      <c r="O64" s="158">
        <f>ROUND(E64*N64,2)</f>
        <v>0</v>
      </c>
      <c r="P64" s="158">
        <v>1.8</v>
      </c>
      <c r="Q64" s="158">
        <f>ROUND(E64*P64,2)</f>
        <v>0.81</v>
      </c>
      <c r="R64" s="159"/>
      <c r="S64" s="159" t="s">
        <v>117</v>
      </c>
      <c r="T64" s="159" t="s">
        <v>117</v>
      </c>
      <c r="U64" s="159">
        <v>12.256</v>
      </c>
      <c r="V64" s="159">
        <f>ROUND(E64*U64,2)</f>
        <v>5.52</v>
      </c>
      <c r="W64" s="159"/>
      <c r="X64" s="159" t="s">
        <v>118</v>
      </c>
      <c r="Y64" s="159" t="s">
        <v>119</v>
      </c>
      <c r="Z64" s="149"/>
      <c r="AA64" s="149"/>
      <c r="AB64" s="149"/>
      <c r="AC64" s="149"/>
      <c r="AD64" s="149"/>
      <c r="AE64" s="149"/>
      <c r="AF64" s="149"/>
      <c r="AG64" s="149" t="s">
        <v>120</v>
      </c>
      <c r="AH64" s="149"/>
      <c r="AI64" s="149"/>
      <c r="AJ64" s="149"/>
      <c r="AK64" s="149"/>
      <c r="AL64" s="149"/>
      <c r="AM64" s="149"/>
      <c r="AN64" s="149"/>
      <c r="AO64" s="149"/>
      <c r="AP64" s="149"/>
      <c r="AQ64" s="149"/>
      <c r="AR64" s="149"/>
      <c r="AS64" s="149"/>
      <c r="AT64" s="149"/>
      <c r="AU64" s="149"/>
      <c r="AV64" s="149"/>
      <c r="AW64" s="149"/>
      <c r="AX64" s="149"/>
      <c r="AY64" s="149"/>
      <c r="AZ64" s="149"/>
      <c r="BA64" s="149"/>
      <c r="BB64" s="149"/>
      <c r="BC64" s="149"/>
      <c r="BD64" s="149"/>
      <c r="BE64" s="149"/>
      <c r="BF64" s="149"/>
      <c r="BG64" s="149"/>
      <c r="BH64" s="149"/>
    </row>
    <row r="65" spans="1:60" outlineLevel="2">
      <c r="A65" s="156"/>
      <c r="B65" s="157"/>
      <c r="C65" s="187" t="s">
        <v>211</v>
      </c>
      <c r="D65" s="161"/>
      <c r="E65" s="162">
        <v>0.45</v>
      </c>
      <c r="F65" s="159"/>
      <c r="G65" s="159"/>
      <c r="H65" s="159"/>
      <c r="I65" s="159"/>
      <c r="J65" s="159"/>
      <c r="K65" s="159"/>
      <c r="L65" s="159"/>
      <c r="M65" s="159"/>
      <c r="N65" s="158"/>
      <c r="O65" s="158"/>
      <c r="P65" s="158"/>
      <c r="Q65" s="158"/>
      <c r="R65" s="159"/>
      <c r="S65" s="159"/>
      <c r="T65" s="159"/>
      <c r="U65" s="159"/>
      <c r="V65" s="159"/>
      <c r="W65" s="159"/>
      <c r="X65" s="159"/>
      <c r="Y65" s="159"/>
      <c r="Z65" s="149"/>
      <c r="AA65" s="149"/>
      <c r="AB65" s="149"/>
      <c r="AC65" s="149"/>
      <c r="AD65" s="149"/>
      <c r="AE65" s="149"/>
      <c r="AF65" s="149"/>
      <c r="AG65" s="149" t="s">
        <v>125</v>
      </c>
      <c r="AH65" s="149">
        <v>0</v>
      </c>
      <c r="AI65" s="149"/>
      <c r="AJ65" s="149"/>
      <c r="AK65" s="149"/>
      <c r="AL65" s="149"/>
      <c r="AM65" s="149"/>
      <c r="AN65" s="149"/>
      <c r="AO65" s="149"/>
      <c r="AP65" s="149"/>
      <c r="AQ65" s="149"/>
      <c r="AR65" s="149"/>
      <c r="AS65" s="149"/>
      <c r="AT65" s="149"/>
      <c r="AU65" s="149"/>
      <c r="AV65" s="149"/>
      <c r="AW65" s="149"/>
      <c r="AX65" s="149"/>
      <c r="AY65" s="149"/>
      <c r="AZ65" s="149"/>
      <c r="BA65" s="149"/>
      <c r="BB65" s="149"/>
      <c r="BC65" s="149"/>
      <c r="BD65" s="149"/>
      <c r="BE65" s="149"/>
      <c r="BF65" s="149"/>
      <c r="BG65" s="149"/>
      <c r="BH65" s="149"/>
    </row>
    <row r="66" spans="1:60" outlineLevel="1">
      <c r="A66" s="178">
        <v>30</v>
      </c>
      <c r="B66" s="179" t="s">
        <v>212</v>
      </c>
      <c r="C66" s="185" t="s">
        <v>213</v>
      </c>
      <c r="D66" s="180" t="s">
        <v>132</v>
      </c>
      <c r="E66" s="181">
        <v>2</v>
      </c>
      <c r="F66" s="182"/>
      <c r="G66" s="183">
        <f>ROUND(E66*F66,2)</f>
        <v>0</v>
      </c>
      <c r="H66" s="160"/>
      <c r="I66" s="159">
        <f>ROUND(E66*H66,2)</f>
        <v>0</v>
      </c>
      <c r="J66" s="160"/>
      <c r="K66" s="159">
        <f>ROUND(E66*J66,2)</f>
        <v>0</v>
      </c>
      <c r="L66" s="159">
        <v>21</v>
      </c>
      <c r="M66" s="159">
        <f>G66*(1+L66/100)</f>
        <v>0</v>
      </c>
      <c r="N66" s="158">
        <v>0</v>
      </c>
      <c r="O66" s="158">
        <f>ROUND(E66*N66,2)</f>
        <v>0</v>
      </c>
      <c r="P66" s="158">
        <v>6.5000000000000002E-2</v>
      </c>
      <c r="Q66" s="158">
        <f>ROUND(E66*P66,2)</f>
        <v>0.13</v>
      </c>
      <c r="R66" s="159"/>
      <c r="S66" s="159" t="s">
        <v>117</v>
      </c>
      <c r="T66" s="159" t="s">
        <v>117</v>
      </c>
      <c r="U66" s="159">
        <v>0.93</v>
      </c>
      <c r="V66" s="159">
        <f>ROUND(E66*U66,2)</f>
        <v>1.86</v>
      </c>
      <c r="W66" s="159"/>
      <c r="X66" s="159" t="s">
        <v>118</v>
      </c>
      <c r="Y66" s="159" t="s">
        <v>119</v>
      </c>
      <c r="Z66" s="149"/>
      <c r="AA66" s="149"/>
      <c r="AB66" s="149"/>
      <c r="AC66" s="149"/>
      <c r="AD66" s="149"/>
      <c r="AE66" s="149"/>
      <c r="AF66" s="149"/>
      <c r="AG66" s="149" t="s">
        <v>120</v>
      </c>
      <c r="AH66" s="149"/>
      <c r="AI66" s="149"/>
      <c r="AJ66" s="149"/>
      <c r="AK66" s="149"/>
      <c r="AL66" s="149"/>
      <c r="AM66" s="149"/>
      <c r="AN66" s="149"/>
      <c r="AO66" s="149"/>
      <c r="AP66" s="149"/>
      <c r="AQ66" s="149"/>
      <c r="AR66" s="149"/>
      <c r="AS66" s="149"/>
      <c r="AT66" s="149"/>
      <c r="AU66" s="149"/>
      <c r="AV66" s="149"/>
      <c r="AW66" s="149"/>
      <c r="AX66" s="149"/>
      <c r="AY66" s="149"/>
      <c r="AZ66" s="149"/>
      <c r="BA66" s="149"/>
      <c r="BB66" s="149"/>
      <c r="BC66" s="149"/>
      <c r="BD66" s="149"/>
      <c r="BE66" s="149"/>
      <c r="BF66" s="149"/>
      <c r="BG66" s="149"/>
      <c r="BH66" s="149"/>
    </row>
    <row r="67" spans="1:60" outlineLevel="1">
      <c r="A67" s="178">
        <v>31</v>
      </c>
      <c r="B67" s="179" t="s">
        <v>214</v>
      </c>
      <c r="C67" s="185" t="s">
        <v>215</v>
      </c>
      <c r="D67" s="180" t="s">
        <v>132</v>
      </c>
      <c r="E67" s="181">
        <v>13</v>
      </c>
      <c r="F67" s="182"/>
      <c r="G67" s="183">
        <f>ROUND(E67*F67,2)</f>
        <v>0</v>
      </c>
      <c r="H67" s="160"/>
      <c r="I67" s="159">
        <f>ROUND(E67*H67,2)</f>
        <v>0</v>
      </c>
      <c r="J67" s="160"/>
      <c r="K67" s="159">
        <f>ROUND(E67*J67,2)</f>
        <v>0</v>
      </c>
      <c r="L67" s="159">
        <v>21</v>
      </c>
      <c r="M67" s="159">
        <f>G67*(1+L67/100)</f>
        <v>0</v>
      </c>
      <c r="N67" s="158">
        <v>1.0000000000000001E-5</v>
      </c>
      <c r="O67" s="158">
        <f>ROUND(E67*N67,2)</f>
        <v>0</v>
      </c>
      <c r="P67" s="158">
        <v>2.16E-3</v>
      </c>
      <c r="Q67" s="158">
        <f>ROUND(E67*P67,2)</f>
        <v>0.03</v>
      </c>
      <c r="R67" s="159"/>
      <c r="S67" s="159" t="s">
        <v>117</v>
      </c>
      <c r="T67" s="159" t="s">
        <v>117</v>
      </c>
      <c r="U67" s="159">
        <v>0.32500000000000001</v>
      </c>
      <c r="V67" s="159">
        <f>ROUND(E67*U67,2)</f>
        <v>4.2300000000000004</v>
      </c>
      <c r="W67" s="159"/>
      <c r="X67" s="159" t="s">
        <v>118</v>
      </c>
      <c r="Y67" s="159" t="s">
        <v>119</v>
      </c>
      <c r="Z67" s="149"/>
      <c r="AA67" s="149"/>
      <c r="AB67" s="149"/>
      <c r="AC67" s="149"/>
      <c r="AD67" s="149"/>
      <c r="AE67" s="149"/>
      <c r="AF67" s="149"/>
      <c r="AG67" s="149" t="s">
        <v>120</v>
      </c>
      <c r="AH67" s="149"/>
      <c r="AI67" s="149"/>
      <c r="AJ67" s="149"/>
      <c r="AK67" s="149"/>
      <c r="AL67" s="149"/>
      <c r="AM67" s="149"/>
      <c r="AN67" s="149"/>
      <c r="AO67" s="149"/>
      <c r="AP67" s="149"/>
      <c r="AQ67" s="149"/>
      <c r="AR67" s="149"/>
      <c r="AS67" s="149"/>
      <c r="AT67" s="149"/>
      <c r="AU67" s="149"/>
      <c r="AV67" s="149"/>
      <c r="AW67" s="149"/>
      <c r="AX67" s="149"/>
      <c r="AY67" s="149"/>
      <c r="AZ67" s="149"/>
      <c r="BA67" s="149"/>
      <c r="BB67" s="149"/>
      <c r="BC67" s="149"/>
      <c r="BD67" s="149"/>
      <c r="BE67" s="149"/>
      <c r="BF67" s="149"/>
      <c r="BG67" s="149"/>
      <c r="BH67" s="149"/>
    </row>
    <row r="68" spans="1:60" outlineLevel="1">
      <c r="A68" s="172">
        <v>32</v>
      </c>
      <c r="B68" s="173" t="s">
        <v>216</v>
      </c>
      <c r="C68" s="186" t="s">
        <v>217</v>
      </c>
      <c r="D68" s="174" t="s">
        <v>128</v>
      </c>
      <c r="E68" s="175">
        <v>306</v>
      </c>
      <c r="F68" s="176"/>
      <c r="G68" s="177">
        <f>ROUND(E68*F68,2)</f>
        <v>0</v>
      </c>
      <c r="H68" s="160"/>
      <c r="I68" s="159">
        <f>ROUND(E68*H68,2)</f>
        <v>0</v>
      </c>
      <c r="J68" s="160"/>
      <c r="K68" s="159">
        <f>ROUND(E68*J68,2)</f>
        <v>0</v>
      </c>
      <c r="L68" s="159">
        <v>21</v>
      </c>
      <c r="M68" s="159">
        <f>G68*(1+L68/100)</f>
        <v>0</v>
      </c>
      <c r="N68" s="158">
        <v>0</v>
      </c>
      <c r="O68" s="158">
        <f>ROUND(E68*N68,2)</f>
        <v>0</v>
      </c>
      <c r="P68" s="158">
        <v>0.02</v>
      </c>
      <c r="Q68" s="158">
        <f>ROUND(E68*P68,2)</f>
        <v>6.12</v>
      </c>
      <c r="R68" s="159"/>
      <c r="S68" s="159" t="s">
        <v>117</v>
      </c>
      <c r="T68" s="159" t="s">
        <v>117</v>
      </c>
      <c r="U68" s="159">
        <v>0.13</v>
      </c>
      <c r="V68" s="159">
        <f>ROUND(E68*U68,2)</f>
        <v>39.78</v>
      </c>
      <c r="W68" s="159"/>
      <c r="X68" s="159" t="s">
        <v>118</v>
      </c>
      <c r="Y68" s="159" t="s">
        <v>119</v>
      </c>
      <c r="Z68" s="149"/>
      <c r="AA68" s="149"/>
      <c r="AB68" s="149"/>
      <c r="AC68" s="149"/>
      <c r="AD68" s="149"/>
      <c r="AE68" s="149"/>
      <c r="AF68" s="149"/>
      <c r="AG68" s="149" t="s">
        <v>120</v>
      </c>
      <c r="AH68" s="149"/>
      <c r="AI68" s="149"/>
      <c r="AJ68" s="149"/>
      <c r="AK68" s="149"/>
      <c r="AL68" s="149"/>
      <c r="AM68" s="149"/>
      <c r="AN68" s="149"/>
      <c r="AO68" s="149"/>
      <c r="AP68" s="149"/>
      <c r="AQ68" s="149"/>
      <c r="AR68" s="149"/>
      <c r="AS68" s="149"/>
      <c r="AT68" s="149"/>
      <c r="AU68" s="149"/>
      <c r="AV68" s="149"/>
      <c r="AW68" s="149"/>
      <c r="AX68" s="149"/>
      <c r="AY68" s="149"/>
      <c r="AZ68" s="149"/>
      <c r="BA68" s="149"/>
      <c r="BB68" s="149"/>
      <c r="BC68" s="149"/>
      <c r="BD68" s="149"/>
      <c r="BE68" s="149"/>
      <c r="BF68" s="149"/>
      <c r="BG68" s="149"/>
      <c r="BH68" s="149"/>
    </row>
    <row r="69" spans="1:60" ht="22.5" outlineLevel="2">
      <c r="A69" s="156"/>
      <c r="B69" s="157"/>
      <c r="C69" s="187" t="s">
        <v>218</v>
      </c>
      <c r="D69" s="161"/>
      <c r="E69" s="162"/>
      <c r="F69" s="159"/>
      <c r="G69" s="159"/>
      <c r="H69" s="159"/>
      <c r="I69" s="159"/>
      <c r="J69" s="159"/>
      <c r="K69" s="159"/>
      <c r="L69" s="159"/>
      <c r="M69" s="159"/>
      <c r="N69" s="158"/>
      <c r="O69" s="158"/>
      <c r="P69" s="158"/>
      <c r="Q69" s="158"/>
      <c r="R69" s="159"/>
      <c r="S69" s="159"/>
      <c r="T69" s="159"/>
      <c r="U69" s="159"/>
      <c r="V69" s="159"/>
      <c r="W69" s="159"/>
      <c r="X69" s="159"/>
      <c r="Y69" s="159"/>
      <c r="Z69" s="149"/>
      <c r="AA69" s="149"/>
      <c r="AB69" s="149"/>
      <c r="AC69" s="149"/>
      <c r="AD69" s="149"/>
      <c r="AE69" s="149"/>
      <c r="AF69" s="149"/>
      <c r="AG69" s="149" t="s">
        <v>125</v>
      </c>
      <c r="AH69" s="149">
        <v>0</v>
      </c>
      <c r="AI69" s="149"/>
      <c r="AJ69" s="149"/>
      <c r="AK69" s="149"/>
      <c r="AL69" s="149"/>
      <c r="AM69" s="149"/>
      <c r="AN69" s="149"/>
      <c r="AO69" s="149"/>
      <c r="AP69" s="149"/>
      <c r="AQ69" s="149"/>
      <c r="AR69" s="149"/>
      <c r="AS69" s="149"/>
      <c r="AT69" s="149"/>
      <c r="AU69" s="149"/>
      <c r="AV69" s="149"/>
      <c r="AW69" s="149"/>
      <c r="AX69" s="149"/>
      <c r="AY69" s="149"/>
      <c r="AZ69" s="149"/>
      <c r="BA69" s="149"/>
      <c r="BB69" s="149"/>
      <c r="BC69" s="149"/>
      <c r="BD69" s="149"/>
      <c r="BE69" s="149"/>
      <c r="BF69" s="149"/>
      <c r="BG69" s="149"/>
      <c r="BH69" s="149"/>
    </row>
    <row r="70" spans="1:60" outlineLevel="3">
      <c r="A70" s="156"/>
      <c r="B70" s="157"/>
      <c r="C70" s="187" t="s">
        <v>219</v>
      </c>
      <c r="D70" s="161"/>
      <c r="E70" s="162">
        <v>306</v>
      </c>
      <c r="F70" s="159"/>
      <c r="G70" s="159"/>
      <c r="H70" s="159"/>
      <c r="I70" s="159"/>
      <c r="J70" s="159"/>
      <c r="K70" s="159"/>
      <c r="L70" s="159"/>
      <c r="M70" s="159"/>
      <c r="N70" s="158"/>
      <c r="O70" s="158"/>
      <c r="P70" s="158"/>
      <c r="Q70" s="158"/>
      <c r="R70" s="159"/>
      <c r="S70" s="159"/>
      <c r="T70" s="159"/>
      <c r="U70" s="159"/>
      <c r="V70" s="159"/>
      <c r="W70" s="159"/>
      <c r="X70" s="159"/>
      <c r="Y70" s="159"/>
      <c r="Z70" s="149"/>
      <c r="AA70" s="149"/>
      <c r="AB70" s="149"/>
      <c r="AC70" s="149"/>
      <c r="AD70" s="149"/>
      <c r="AE70" s="149"/>
      <c r="AF70" s="149"/>
      <c r="AG70" s="149" t="s">
        <v>125</v>
      </c>
      <c r="AH70" s="149">
        <v>5</v>
      </c>
      <c r="AI70" s="149"/>
      <c r="AJ70" s="149"/>
      <c r="AK70" s="149"/>
      <c r="AL70" s="149"/>
      <c r="AM70" s="149"/>
      <c r="AN70" s="149"/>
      <c r="AO70" s="149"/>
      <c r="AP70" s="149"/>
      <c r="AQ70" s="149"/>
      <c r="AR70" s="149"/>
      <c r="AS70" s="149"/>
      <c r="AT70" s="149"/>
      <c r="AU70" s="149"/>
      <c r="AV70" s="149"/>
      <c r="AW70" s="149"/>
      <c r="AX70" s="149"/>
      <c r="AY70" s="149"/>
      <c r="AZ70" s="149"/>
      <c r="BA70" s="149"/>
      <c r="BB70" s="149"/>
      <c r="BC70" s="149"/>
      <c r="BD70" s="149"/>
      <c r="BE70" s="149"/>
      <c r="BF70" s="149"/>
      <c r="BG70" s="149"/>
      <c r="BH70" s="149"/>
    </row>
    <row r="71" spans="1:60" outlineLevel="1">
      <c r="A71" s="178">
        <v>33</v>
      </c>
      <c r="B71" s="179" t="s">
        <v>220</v>
      </c>
      <c r="C71" s="185" t="s">
        <v>221</v>
      </c>
      <c r="D71" s="180" t="s">
        <v>128</v>
      </c>
      <c r="E71" s="181">
        <v>306</v>
      </c>
      <c r="F71" s="182"/>
      <c r="G71" s="183">
        <f>ROUND(E71*F71,2)</f>
        <v>0</v>
      </c>
      <c r="H71" s="160"/>
      <c r="I71" s="159">
        <f>ROUND(E71*H71,2)</f>
        <v>0</v>
      </c>
      <c r="J71" s="160"/>
      <c r="K71" s="159">
        <f>ROUND(E71*J71,2)</f>
        <v>0</v>
      </c>
      <c r="L71" s="159">
        <v>21</v>
      </c>
      <c r="M71" s="159">
        <f>G71*(1+L71/100)</f>
        <v>0</v>
      </c>
      <c r="N71" s="158">
        <v>0</v>
      </c>
      <c r="O71" s="158">
        <f>ROUND(E71*N71,2)</f>
        <v>0</v>
      </c>
      <c r="P71" s="158">
        <v>2.4649999999999998E-2</v>
      </c>
      <c r="Q71" s="158">
        <f>ROUND(E71*P71,2)</f>
        <v>7.54</v>
      </c>
      <c r="R71" s="159"/>
      <c r="S71" s="159" t="s">
        <v>117</v>
      </c>
      <c r="T71" s="159" t="s">
        <v>117</v>
      </c>
      <c r="U71" s="159">
        <v>0.25</v>
      </c>
      <c r="V71" s="159">
        <f>ROUND(E71*U71,2)</f>
        <v>76.5</v>
      </c>
      <c r="W71" s="159"/>
      <c r="X71" s="159" t="s">
        <v>118</v>
      </c>
      <c r="Y71" s="159" t="s">
        <v>119</v>
      </c>
      <c r="Z71" s="149"/>
      <c r="AA71" s="149"/>
      <c r="AB71" s="149"/>
      <c r="AC71" s="149"/>
      <c r="AD71" s="149"/>
      <c r="AE71" s="149"/>
      <c r="AF71" s="149"/>
      <c r="AG71" s="149" t="s">
        <v>120</v>
      </c>
      <c r="AH71" s="149"/>
      <c r="AI71" s="149"/>
      <c r="AJ71" s="149"/>
      <c r="AK71" s="149"/>
      <c r="AL71" s="149"/>
      <c r="AM71" s="149"/>
      <c r="AN71" s="149"/>
      <c r="AO71" s="149"/>
      <c r="AP71" s="149"/>
      <c r="AQ71" s="149"/>
      <c r="AR71" s="149"/>
      <c r="AS71" s="149"/>
      <c r="AT71" s="149"/>
      <c r="AU71" s="149"/>
      <c r="AV71" s="149"/>
      <c r="AW71" s="149"/>
      <c r="AX71" s="149"/>
      <c r="AY71" s="149"/>
      <c r="AZ71" s="149"/>
      <c r="BA71" s="149"/>
      <c r="BB71" s="149"/>
      <c r="BC71" s="149"/>
      <c r="BD71" s="149"/>
      <c r="BE71" s="149"/>
      <c r="BF71" s="149"/>
      <c r="BG71" s="149"/>
      <c r="BH71" s="149"/>
    </row>
    <row r="72" spans="1:60">
      <c r="A72" s="165" t="s">
        <v>112</v>
      </c>
      <c r="B72" s="166" t="s">
        <v>74</v>
      </c>
      <c r="C72" s="184" t="s">
        <v>75</v>
      </c>
      <c r="D72" s="167"/>
      <c r="E72" s="168"/>
      <c r="F72" s="169"/>
      <c r="G72" s="170">
        <f>SUMIF(AG73:AG74,"&lt;&gt;NOR",G73:G74)</f>
        <v>0</v>
      </c>
      <c r="H72" s="164"/>
      <c r="I72" s="164">
        <f>SUM(I73:I74)</f>
        <v>0</v>
      </c>
      <c r="J72" s="164"/>
      <c r="K72" s="164">
        <f>SUM(K73:K74)</f>
        <v>0</v>
      </c>
      <c r="L72" s="164"/>
      <c r="M72" s="164">
        <f>SUM(M73:M74)</f>
        <v>0</v>
      </c>
      <c r="N72" s="163"/>
      <c r="O72" s="163">
        <f>SUM(O73:O74)</f>
        <v>0</v>
      </c>
      <c r="P72" s="163"/>
      <c r="Q72" s="163">
        <f>SUM(Q73:Q74)</f>
        <v>14.08</v>
      </c>
      <c r="R72" s="164"/>
      <c r="S72" s="164"/>
      <c r="T72" s="164"/>
      <c r="U72" s="164"/>
      <c r="V72" s="164">
        <f>SUM(V73:V74)</f>
        <v>79.56</v>
      </c>
      <c r="W72" s="164"/>
      <c r="X72" s="164"/>
      <c r="Y72" s="164"/>
      <c r="AG72" t="s">
        <v>113</v>
      </c>
    </row>
    <row r="73" spans="1:60" outlineLevel="1">
      <c r="A73" s="172">
        <v>34</v>
      </c>
      <c r="B73" s="173" t="s">
        <v>222</v>
      </c>
      <c r="C73" s="186" t="s">
        <v>223</v>
      </c>
      <c r="D73" s="174" t="s">
        <v>128</v>
      </c>
      <c r="E73" s="175">
        <v>306</v>
      </c>
      <c r="F73" s="176"/>
      <c r="G73" s="177">
        <f>ROUND(E73*F73,2)</f>
        <v>0</v>
      </c>
      <c r="H73" s="160"/>
      <c r="I73" s="159">
        <f>ROUND(E73*H73,2)</f>
        <v>0</v>
      </c>
      <c r="J73" s="160"/>
      <c r="K73" s="159">
        <f>ROUND(E73*J73,2)</f>
        <v>0</v>
      </c>
      <c r="L73" s="159">
        <v>21</v>
      </c>
      <c r="M73" s="159">
        <f>G73*(1+L73/100)</f>
        <v>0</v>
      </c>
      <c r="N73" s="158">
        <v>0</v>
      </c>
      <c r="O73" s="158">
        <f>ROUND(E73*N73,2)</f>
        <v>0</v>
      </c>
      <c r="P73" s="158">
        <v>4.5999999999999999E-2</v>
      </c>
      <c r="Q73" s="158">
        <f>ROUND(E73*P73,2)</f>
        <v>14.08</v>
      </c>
      <c r="R73" s="159"/>
      <c r="S73" s="159" t="s">
        <v>117</v>
      </c>
      <c r="T73" s="159" t="s">
        <v>117</v>
      </c>
      <c r="U73" s="159">
        <v>0.26</v>
      </c>
      <c r="V73" s="159">
        <f>ROUND(E73*U73,2)</f>
        <v>79.56</v>
      </c>
      <c r="W73" s="159"/>
      <c r="X73" s="159" t="s">
        <v>118</v>
      </c>
      <c r="Y73" s="159" t="s">
        <v>119</v>
      </c>
      <c r="Z73" s="149"/>
      <c r="AA73" s="149"/>
      <c r="AB73" s="149"/>
      <c r="AC73" s="149"/>
      <c r="AD73" s="149"/>
      <c r="AE73" s="149"/>
      <c r="AF73" s="149"/>
      <c r="AG73" s="149" t="s">
        <v>120</v>
      </c>
      <c r="AH73" s="149"/>
      <c r="AI73" s="149"/>
      <c r="AJ73" s="149"/>
      <c r="AK73" s="149"/>
      <c r="AL73" s="149"/>
      <c r="AM73" s="149"/>
      <c r="AN73" s="149"/>
      <c r="AO73" s="149"/>
      <c r="AP73" s="149"/>
      <c r="AQ73" s="149"/>
      <c r="AR73" s="149"/>
      <c r="AS73" s="149"/>
      <c r="AT73" s="149"/>
      <c r="AU73" s="149"/>
      <c r="AV73" s="149"/>
      <c r="AW73" s="149"/>
      <c r="AX73" s="149"/>
      <c r="AY73" s="149"/>
      <c r="AZ73" s="149"/>
      <c r="BA73" s="149"/>
      <c r="BB73" s="149"/>
      <c r="BC73" s="149"/>
      <c r="BD73" s="149"/>
      <c r="BE73" s="149"/>
      <c r="BF73" s="149"/>
      <c r="BG73" s="149"/>
      <c r="BH73" s="149"/>
    </row>
    <row r="74" spans="1:60" outlineLevel="2">
      <c r="A74" s="156"/>
      <c r="B74" s="157"/>
      <c r="C74" s="187" t="s">
        <v>219</v>
      </c>
      <c r="D74" s="161"/>
      <c r="E74" s="162">
        <v>306</v>
      </c>
      <c r="F74" s="159"/>
      <c r="G74" s="159"/>
      <c r="H74" s="159"/>
      <c r="I74" s="159"/>
      <c r="J74" s="159"/>
      <c r="K74" s="159"/>
      <c r="L74" s="159"/>
      <c r="M74" s="159"/>
      <c r="N74" s="158"/>
      <c r="O74" s="158"/>
      <c r="P74" s="158"/>
      <c r="Q74" s="158"/>
      <c r="R74" s="159"/>
      <c r="S74" s="159"/>
      <c r="T74" s="159"/>
      <c r="U74" s="159"/>
      <c r="V74" s="159"/>
      <c r="W74" s="159"/>
      <c r="X74" s="159"/>
      <c r="Y74" s="159"/>
      <c r="Z74" s="149"/>
      <c r="AA74" s="149"/>
      <c r="AB74" s="149"/>
      <c r="AC74" s="149"/>
      <c r="AD74" s="149"/>
      <c r="AE74" s="149"/>
      <c r="AF74" s="149"/>
      <c r="AG74" s="149" t="s">
        <v>125</v>
      </c>
      <c r="AH74" s="149">
        <v>5</v>
      </c>
      <c r="AI74" s="149"/>
      <c r="AJ74" s="149"/>
      <c r="AK74" s="149"/>
      <c r="AL74" s="149"/>
      <c r="AM74" s="149"/>
      <c r="AN74" s="149"/>
      <c r="AO74" s="149"/>
      <c r="AP74" s="149"/>
      <c r="AQ74" s="149"/>
      <c r="AR74" s="149"/>
      <c r="AS74" s="149"/>
      <c r="AT74" s="149"/>
      <c r="AU74" s="149"/>
      <c r="AV74" s="149"/>
      <c r="AW74" s="149"/>
      <c r="AX74" s="149"/>
      <c r="AY74" s="149"/>
      <c r="AZ74" s="149"/>
      <c r="BA74" s="149"/>
      <c r="BB74" s="149"/>
      <c r="BC74" s="149"/>
      <c r="BD74" s="149"/>
      <c r="BE74" s="149"/>
      <c r="BF74" s="149"/>
      <c r="BG74" s="149"/>
      <c r="BH74" s="149"/>
    </row>
    <row r="75" spans="1:60">
      <c r="A75" s="165" t="s">
        <v>112</v>
      </c>
      <c r="B75" s="166" t="s">
        <v>76</v>
      </c>
      <c r="C75" s="184" t="s">
        <v>77</v>
      </c>
      <c r="D75" s="167"/>
      <c r="E75" s="168"/>
      <c r="F75" s="169"/>
      <c r="G75" s="170">
        <f>SUMIF(AG76:AG76,"&lt;&gt;NOR",G76:G76)</f>
        <v>0</v>
      </c>
      <c r="H75" s="164"/>
      <c r="I75" s="164">
        <f>SUM(I76:I76)</f>
        <v>0</v>
      </c>
      <c r="J75" s="164"/>
      <c r="K75" s="164">
        <f>SUM(K76:K76)</f>
        <v>0</v>
      </c>
      <c r="L75" s="164"/>
      <c r="M75" s="164">
        <f>SUM(M76:M76)</f>
        <v>0</v>
      </c>
      <c r="N75" s="163"/>
      <c r="O75" s="163">
        <f>SUM(O76:O76)</f>
        <v>0</v>
      </c>
      <c r="P75" s="163"/>
      <c r="Q75" s="163">
        <f>SUM(Q76:Q76)</f>
        <v>0</v>
      </c>
      <c r="R75" s="164"/>
      <c r="S75" s="164"/>
      <c r="T75" s="164"/>
      <c r="U75" s="164"/>
      <c r="V75" s="164">
        <f>SUM(V76:V76)</f>
        <v>29.69</v>
      </c>
      <c r="W75" s="164"/>
      <c r="X75" s="164"/>
      <c r="Y75" s="164"/>
      <c r="AG75" t="s">
        <v>113</v>
      </c>
    </row>
    <row r="76" spans="1:60" outlineLevel="1">
      <c r="A76" s="178">
        <v>35</v>
      </c>
      <c r="B76" s="179" t="s">
        <v>224</v>
      </c>
      <c r="C76" s="185" t="s">
        <v>225</v>
      </c>
      <c r="D76" s="180" t="s">
        <v>123</v>
      </c>
      <c r="E76" s="181">
        <v>31.632770000000001</v>
      </c>
      <c r="F76" s="182"/>
      <c r="G76" s="183">
        <f>ROUND(E76*F76,2)</f>
        <v>0</v>
      </c>
      <c r="H76" s="160"/>
      <c r="I76" s="159">
        <f>ROUND(E76*H76,2)</f>
        <v>0</v>
      </c>
      <c r="J76" s="160"/>
      <c r="K76" s="159">
        <f>ROUND(E76*J76,2)</f>
        <v>0</v>
      </c>
      <c r="L76" s="159">
        <v>21</v>
      </c>
      <c r="M76" s="159">
        <f>G76*(1+L76/100)</f>
        <v>0</v>
      </c>
      <c r="N76" s="158">
        <v>0</v>
      </c>
      <c r="O76" s="158">
        <f>ROUND(E76*N76,2)</f>
        <v>0</v>
      </c>
      <c r="P76" s="158">
        <v>0</v>
      </c>
      <c r="Q76" s="158">
        <f>ROUND(E76*P76,2)</f>
        <v>0</v>
      </c>
      <c r="R76" s="159"/>
      <c r="S76" s="159" t="s">
        <v>117</v>
      </c>
      <c r="T76" s="159" t="s">
        <v>117</v>
      </c>
      <c r="U76" s="159">
        <v>0.9385</v>
      </c>
      <c r="V76" s="159">
        <f>ROUND(E76*U76,2)</f>
        <v>29.69</v>
      </c>
      <c r="W76" s="159"/>
      <c r="X76" s="159" t="s">
        <v>226</v>
      </c>
      <c r="Y76" s="159" t="s">
        <v>119</v>
      </c>
      <c r="Z76" s="149"/>
      <c r="AA76" s="149"/>
      <c r="AB76" s="149"/>
      <c r="AC76" s="149"/>
      <c r="AD76" s="149"/>
      <c r="AE76" s="149"/>
      <c r="AF76" s="149"/>
      <c r="AG76" s="149" t="s">
        <v>227</v>
      </c>
      <c r="AH76" s="149"/>
      <c r="AI76" s="149"/>
      <c r="AJ76" s="149"/>
      <c r="AK76" s="149"/>
      <c r="AL76" s="149"/>
      <c r="AM76" s="149"/>
      <c r="AN76" s="149"/>
      <c r="AO76" s="149"/>
      <c r="AP76" s="149"/>
      <c r="AQ76" s="149"/>
      <c r="AR76" s="149"/>
      <c r="AS76" s="149"/>
      <c r="AT76" s="149"/>
      <c r="AU76" s="149"/>
      <c r="AV76" s="149"/>
      <c r="AW76" s="149"/>
      <c r="AX76" s="149"/>
      <c r="AY76" s="149"/>
      <c r="AZ76" s="149"/>
      <c r="BA76" s="149"/>
      <c r="BB76" s="149"/>
      <c r="BC76" s="149"/>
      <c r="BD76" s="149"/>
      <c r="BE76" s="149"/>
      <c r="BF76" s="149"/>
      <c r="BG76" s="149"/>
      <c r="BH76" s="149"/>
    </row>
    <row r="77" spans="1:60">
      <c r="A77" s="165" t="s">
        <v>112</v>
      </c>
      <c r="B77" s="166" t="s">
        <v>78</v>
      </c>
      <c r="C77" s="184" t="s">
        <v>79</v>
      </c>
      <c r="D77" s="167"/>
      <c r="E77" s="168"/>
      <c r="F77" s="169"/>
      <c r="G77" s="170">
        <f>SUMIF(AG78:AG78,"&lt;&gt;NOR",G78:G78)</f>
        <v>0</v>
      </c>
      <c r="H77" s="164"/>
      <c r="I77" s="164">
        <f>SUM(I78:I78)</f>
        <v>0</v>
      </c>
      <c r="J77" s="164"/>
      <c r="K77" s="164">
        <f>SUM(K78:K78)</f>
        <v>0</v>
      </c>
      <c r="L77" s="164"/>
      <c r="M77" s="164">
        <f>SUM(M78:M78)</f>
        <v>0</v>
      </c>
      <c r="N77" s="163"/>
      <c r="O77" s="163">
        <f>SUM(O78:O78)</f>
        <v>0</v>
      </c>
      <c r="P77" s="163"/>
      <c r="Q77" s="163">
        <f>SUM(Q78:Q78)</f>
        <v>0</v>
      </c>
      <c r="R77" s="164"/>
      <c r="S77" s="164"/>
      <c r="T77" s="164"/>
      <c r="U77" s="164"/>
      <c r="V77" s="164">
        <f>SUM(V78:V78)</f>
        <v>2.9</v>
      </c>
      <c r="W77" s="164"/>
      <c r="X77" s="164"/>
      <c r="Y77" s="164"/>
      <c r="AG77" t="s">
        <v>113</v>
      </c>
    </row>
    <row r="78" spans="1:60" ht="22.5" outlineLevel="1">
      <c r="A78" s="178">
        <v>36</v>
      </c>
      <c r="B78" s="179" t="s">
        <v>228</v>
      </c>
      <c r="C78" s="185" t="s">
        <v>229</v>
      </c>
      <c r="D78" s="180" t="s">
        <v>116</v>
      </c>
      <c r="E78" s="181">
        <v>2</v>
      </c>
      <c r="F78" s="182"/>
      <c r="G78" s="183">
        <f>ROUND(E78*F78,2)</f>
        <v>0</v>
      </c>
      <c r="H78" s="160"/>
      <c r="I78" s="159">
        <f>ROUND(E78*H78,2)</f>
        <v>0</v>
      </c>
      <c r="J78" s="160"/>
      <c r="K78" s="159">
        <f>ROUND(E78*J78,2)</f>
        <v>0</v>
      </c>
      <c r="L78" s="159">
        <v>21</v>
      </c>
      <c r="M78" s="159">
        <f>G78*(1+L78/100)</f>
        <v>0</v>
      </c>
      <c r="N78" s="158">
        <v>0</v>
      </c>
      <c r="O78" s="158">
        <f>ROUND(E78*N78,2)</f>
        <v>0</v>
      </c>
      <c r="P78" s="158">
        <v>0</v>
      </c>
      <c r="Q78" s="158">
        <f>ROUND(E78*P78,2)</f>
        <v>0</v>
      </c>
      <c r="R78" s="159"/>
      <c r="S78" s="159" t="s">
        <v>230</v>
      </c>
      <c r="T78" s="159" t="s">
        <v>231</v>
      </c>
      <c r="U78" s="159">
        <v>1.45</v>
      </c>
      <c r="V78" s="159">
        <f>ROUND(E78*U78,2)</f>
        <v>2.9</v>
      </c>
      <c r="W78" s="159"/>
      <c r="X78" s="159" t="s">
        <v>118</v>
      </c>
      <c r="Y78" s="159" t="s">
        <v>119</v>
      </c>
      <c r="Z78" s="149"/>
      <c r="AA78" s="149"/>
      <c r="AB78" s="149"/>
      <c r="AC78" s="149"/>
      <c r="AD78" s="149"/>
      <c r="AE78" s="149"/>
      <c r="AF78" s="149"/>
      <c r="AG78" s="149" t="s">
        <v>120</v>
      </c>
      <c r="AH78" s="149"/>
      <c r="AI78" s="149"/>
      <c r="AJ78" s="149"/>
      <c r="AK78" s="149"/>
      <c r="AL78" s="149"/>
      <c r="AM78" s="149"/>
      <c r="AN78" s="149"/>
      <c r="AO78" s="149"/>
      <c r="AP78" s="149"/>
      <c r="AQ78" s="149"/>
      <c r="AR78" s="149"/>
      <c r="AS78" s="149"/>
      <c r="AT78" s="149"/>
      <c r="AU78" s="149"/>
      <c r="AV78" s="149"/>
      <c r="AW78" s="149"/>
      <c r="AX78" s="149"/>
      <c r="AY78" s="149"/>
      <c r="AZ78" s="149"/>
      <c r="BA78" s="149"/>
      <c r="BB78" s="149"/>
      <c r="BC78" s="149"/>
      <c r="BD78" s="149"/>
      <c r="BE78" s="149"/>
      <c r="BF78" s="149"/>
      <c r="BG78" s="149"/>
      <c r="BH78" s="149"/>
    </row>
    <row r="79" spans="1:60">
      <c r="A79" s="165" t="s">
        <v>112</v>
      </c>
      <c r="B79" s="166" t="s">
        <v>80</v>
      </c>
      <c r="C79" s="184" t="s">
        <v>81</v>
      </c>
      <c r="D79" s="167"/>
      <c r="E79" s="168"/>
      <c r="F79" s="169"/>
      <c r="G79" s="170">
        <f>SUMIF(AG80:AG97,"&lt;&gt;NOR",G80:G97)</f>
        <v>0</v>
      </c>
      <c r="H79" s="164"/>
      <c r="I79" s="164">
        <f>SUM(I80:I97)</f>
        <v>0</v>
      </c>
      <c r="J79" s="164"/>
      <c r="K79" s="164">
        <f>SUM(K80:K97)</f>
        <v>0</v>
      </c>
      <c r="L79" s="164"/>
      <c r="M79" s="164">
        <f>SUM(M80:M97)</f>
        <v>0</v>
      </c>
      <c r="N79" s="163"/>
      <c r="O79" s="163">
        <f>SUM(O80:O97)</f>
        <v>0.56999999999999995</v>
      </c>
      <c r="P79" s="163"/>
      <c r="Q79" s="163">
        <f>SUM(Q80:Q97)</f>
        <v>0</v>
      </c>
      <c r="R79" s="164"/>
      <c r="S79" s="164"/>
      <c r="T79" s="164"/>
      <c r="U79" s="164"/>
      <c r="V79" s="164">
        <f>SUM(V80:V97)</f>
        <v>364.02</v>
      </c>
      <c r="W79" s="164"/>
      <c r="X79" s="164"/>
      <c r="Y79" s="164"/>
      <c r="AG79" t="s">
        <v>113</v>
      </c>
    </row>
    <row r="80" spans="1:60" outlineLevel="1">
      <c r="A80" s="172">
        <v>37</v>
      </c>
      <c r="B80" s="173" t="s">
        <v>232</v>
      </c>
      <c r="C80" s="186" t="s">
        <v>233</v>
      </c>
      <c r="D80" s="174" t="s">
        <v>128</v>
      </c>
      <c r="E80" s="175">
        <v>1141</v>
      </c>
      <c r="F80" s="176"/>
      <c r="G80" s="177">
        <f>ROUND(E80*F80,2)</f>
        <v>0</v>
      </c>
      <c r="H80" s="160"/>
      <c r="I80" s="159">
        <f>ROUND(E80*H80,2)</f>
        <v>0</v>
      </c>
      <c r="J80" s="160"/>
      <c r="K80" s="159">
        <f>ROUND(E80*J80,2)</f>
        <v>0</v>
      </c>
      <c r="L80" s="159">
        <v>21</v>
      </c>
      <c r="M80" s="159">
        <f>G80*(1+L80/100)</f>
        <v>0</v>
      </c>
      <c r="N80" s="158">
        <v>0</v>
      </c>
      <c r="O80" s="158">
        <f>ROUND(E80*N80,2)</f>
        <v>0</v>
      </c>
      <c r="P80" s="158">
        <v>0</v>
      </c>
      <c r="Q80" s="158">
        <f>ROUND(E80*P80,2)</f>
        <v>0</v>
      </c>
      <c r="R80" s="159"/>
      <c r="S80" s="159" t="s">
        <v>117</v>
      </c>
      <c r="T80" s="159" t="s">
        <v>117</v>
      </c>
      <c r="U80" s="159">
        <v>6.9709999999999994E-2</v>
      </c>
      <c r="V80" s="159">
        <f>ROUND(E80*U80,2)</f>
        <v>79.540000000000006</v>
      </c>
      <c r="W80" s="159"/>
      <c r="X80" s="159" t="s">
        <v>118</v>
      </c>
      <c r="Y80" s="159" t="s">
        <v>119</v>
      </c>
      <c r="Z80" s="149"/>
      <c r="AA80" s="149"/>
      <c r="AB80" s="149"/>
      <c r="AC80" s="149"/>
      <c r="AD80" s="149"/>
      <c r="AE80" s="149"/>
      <c r="AF80" s="149"/>
      <c r="AG80" s="149" t="s">
        <v>120</v>
      </c>
      <c r="AH80" s="149"/>
      <c r="AI80" s="149"/>
      <c r="AJ80" s="149"/>
      <c r="AK80" s="149"/>
      <c r="AL80" s="149"/>
      <c r="AM80" s="149"/>
      <c r="AN80" s="149"/>
      <c r="AO80" s="149"/>
      <c r="AP80" s="149"/>
      <c r="AQ80" s="149"/>
      <c r="AR80" s="149"/>
      <c r="AS80" s="149"/>
      <c r="AT80" s="149"/>
      <c r="AU80" s="149"/>
      <c r="AV80" s="149"/>
      <c r="AW80" s="149"/>
      <c r="AX80" s="149"/>
      <c r="AY80" s="149"/>
      <c r="AZ80" s="149"/>
      <c r="BA80" s="149"/>
      <c r="BB80" s="149"/>
      <c r="BC80" s="149"/>
      <c r="BD80" s="149"/>
      <c r="BE80" s="149"/>
      <c r="BF80" s="149"/>
      <c r="BG80" s="149"/>
      <c r="BH80" s="149"/>
    </row>
    <row r="81" spans="1:60" outlineLevel="2">
      <c r="A81" s="156"/>
      <c r="B81" s="157"/>
      <c r="C81" s="187" t="s">
        <v>234</v>
      </c>
      <c r="D81" s="161"/>
      <c r="E81" s="162">
        <v>181</v>
      </c>
      <c r="F81" s="159"/>
      <c r="G81" s="159"/>
      <c r="H81" s="159"/>
      <c r="I81" s="159"/>
      <c r="J81" s="159"/>
      <c r="K81" s="159"/>
      <c r="L81" s="159"/>
      <c r="M81" s="159"/>
      <c r="N81" s="158"/>
      <c r="O81" s="158"/>
      <c r="P81" s="158"/>
      <c r="Q81" s="158"/>
      <c r="R81" s="159"/>
      <c r="S81" s="159"/>
      <c r="T81" s="159"/>
      <c r="U81" s="159"/>
      <c r="V81" s="159"/>
      <c r="W81" s="159"/>
      <c r="X81" s="159"/>
      <c r="Y81" s="159"/>
      <c r="Z81" s="149"/>
      <c r="AA81" s="149"/>
      <c r="AB81" s="149"/>
      <c r="AC81" s="149"/>
      <c r="AD81" s="149"/>
      <c r="AE81" s="149"/>
      <c r="AF81" s="149"/>
      <c r="AG81" s="149" t="s">
        <v>125</v>
      </c>
      <c r="AH81" s="149">
        <v>5</v>
      </c>
      <c r="AI81" s="149"/>
      <c r="AJ81" s="149"/>
      <c r="AK81" s="149"/>
      <c r="AL81" s="149"/>
      <c r="AM81" s="149"/>
      <c r="AN81" s="149"/>
      <c r="AO81" s="149"/>
      <c r="AP81" s="149"/>
      <c r="AQ81" s="149"/>
      <c r="AR81" s="149"/>
      <c r="AS81" s="149"/>
      <c r="AT81" s="149"/>
      <c r="AU81" s="149"/>
      <c r="AV81" s="149"/>
      <c r="AW81" s="149"/>
      <c r="AX81" s="149"/>
      <c r="AY81" s="149"/>
      <c r="AZ81" s="149"/>
      <c r="BA81" s="149"/>
      <c r="BB81" s="149"/>
      <c r="BC81" s="149"/>
      <c r="BD81" s="149"/>
      <c r="BE81" s="149"/>
      <c r="BF81" s="149"/>
      <c r="BG81" s="149"/>
      <c r="BH81" s="149"/>
    </row>
    <row r="82" spans="1:60" outlineLevel="3">
      <c r="A82" s="156"/>
      <c r="B82" s="157"/>
      <c r="C82" s="187" t="s">
        <v>235</v>
      </c>
      <c r="D82" s="161"/>
      <c r="E82" s="162">
        <v>646</v>
      </c>
      <c r="F82" s="159"/>
      <c r="G82" s="159"/>
      <c r="H82" s="159"/>
      <c r="I82" s="159"/>
      <c r="J82" s="159"/>
      <c r="K82" s="159"/>
      <c r="L82" s="159"/>
      <c r="M82" s="159"/>
      <c r="N82" s="158"/>
      <c r="O82" s="158"/>
      <c r="P82" s="158"/>
      <c r="Q82" s="158"/>
      <c r="R82" s="159"/>
      <c r="S82" s="159"/>
      <c r="T82" s="159"/>
      <c r="U82" s="159"/>
      <c r="V82" s="159"/>
      <c r="W82" s="159"/>
      <c r="X82" s="159"/>
      <c r="Y82" s="159"/>
      <c r="Z82" s="149"/>
      <c r="AA82" s="149"/>
      <c r="AB82" s="149"/>
      <c r="AC82" s="149"/>
      <c r="AD82" s="149"/>
      <c r="AE82" s="149"/>
      <c r="AF82" s="149"/>
      <c r="AG82" s="149" t="s">
        <v>125</v>
      </c>
      <c r="AH82" s="149">
        <v>5</v>
      </c>
      <c r="AI82" s="149"/>
      <c r="AJ82" s="149"/>
      <c r="AK82" s="149"/>
      <c r="AL82" s="149"/>
      <c r="AM82" s="149"/>
      <c r="AN82" s="149"/>
      <c r="AO82" s="149"/>
      <c r="AP82" s="149"/>
      <c r="AQ82" s="149"/>
      <c r="AR82" s="149"/>
      <c r="AS82" s="149"/>
      <c r="AT82" s="149"/>
      <c r="AU82" s="149"/>
      <c r="AV82" s="149"/>
      <c r="AW82" s="149"/>
      <c r="AX82" s="149"/>
      <c r="AY82" s="149"/>
      <c r="AZ82" s="149"/>
      <c r="BA82" s="149"/>
      <c r="BB82" s="149"/>
      <c r="BC82" s="149"/>
      <c r="BD82" s="149"/>
      <c r="BE82" s="149"/>
      <c r="BF82" s="149"/>
      <c r="BG82" s="149"/>
      <c r="BH82" s="149"/>
    </row>
    <row r="83" spans="1:60" outlineLevel="3">
      <c r="A83" s="156"/>
      <c r="B83" s="157"/>
      <c r="C83" s="187" t="s">
        <v>236</v>
      </c>
      <c r="D83" s="161"/>
      <c r="E83" s="162">
        <v>620</v>
      </c>
      <c r="F83" s="159"/>
      <c r="G83" s="159"/>
      <c r="H83" s="159"/>
      <c r="I83" s="159"/>
      <c r="J83" s="159"/>
      <c r="K83" s="159"/>
      <c r="L83" s="159"/>
      <c r="M83" s="159"/>
      <c r="N83" s="158"/>
      <c r="O83" s="158"/>
      <c r="P83" s="158"/>
      <c r="Q83" s="158"/>
      <c r="R83" s="159"/>
      <c r="S83" s="159"/>
      <c r="T83" s="159"/>
      <c r="U83" s="159"/>
      <c r="V83" s="159"/>
      <c r="W83" s="159"/>
      <c r="X83" s="159"/>
      <c r="Y83" s="159"/>
      <c r="Z83" s="149"/>
      <c r="AA83" s="149"/>
      <c r="AB83" s="149"/>
      <c r="AC83" s="149"/>
      <c r="AD83" s="149"/>
      <c r="AE83" s="149"/>
      <c r="AF83" s="149"/>
      <c r="AG83" s="149" t="s">
        <v>125</v>
      </c>
      <c r="AH83" s="149">
        <v>5</v>
      </c>
      <c r="AI83" s="149"/>
      <c r="AJ83" s="149"/>
      <c r="AK83" s="149"/>
      <c r="AL83" s="149"/>
      <c r="AM83" s="149"/>
      <c r="AN83" s="149"/>
      <c r="AO83" s="149"/>
      <c r="AP83" s="149"/>
      <c r="AQ83" s="149"/>
      <c r="AR83" s="149"/>
      <c r="AS83" s="149"/>
      <c r="AT83" s="149"/>
      <c r="AU83" s="149"/>
      <c r="AV83" s="149"/>
      <c r="AW83" s="149"/>
      <c r="AX83" s="149"/>
      <c r="AY83" s="149"/>
      <c r="AZ83" s="149"/>
      <c r="BA83" s="149"/>
      <c r="BB83" s="149"/>
      <c r="BC83" s="149"/>
      <c r="BD83" s="149"/>
      <c r="BE83" s="149"/>
      <c r="BF83" s="149"/>
      <c r="BG83" s="149"/>
      <c r="BH83" s="149"/>
    </row>
    <row r="84" spans="1:60" outlineLevel="3">
      <c r="A84" s="156"/>
      <c r="B84" s="157"/>
      <c r="C84" s="187" t="s">
        <v>237</v>
      </c>
      <c r="D84" s="161"/>
      <c r="E84" s="162">
        <v>-306</v>
      </c>
      <c r="F84" s="159"/>
      <c r="G84" s="159"/>
      <c r="H84" s="159"/>
      <c r="I84" s="159"/>
      <c r="J84" s="159"/>
      <c r="K84" s="159"/>
      <c r="L84" s="159"/>
      <c r="M84" s="159"/>
      <c r="N84" s="158"/>
      <c r="O84" s="158"/>
      <c r="P84" s="158"/>
      <c r="Q84" s="158"/>
      <c r="R84" s="159"/>
      <c r="S84" s="159"/>
      <c r="T84" s="159"/>
      <c r="U84" s="159"/>
      <c r="V84" s="159"/>
      <c r="W84" s="159"/>
      <c r="X84" s="159"/>
      <c r="Y84" s="159"/>
      <c r="Z84" s="149"/>
      <c r="AA84" s="149"/>
      <c r="AB84" s="149"/>
      <c r="AC84" s="149"/>
      <c r="AD84" s="149"/>
      <c r="AE84" s="149"/>
      <c r="AF84" s="149"/>
      <c r="AG84" s="149" t="s">
        <v>125</v>
      </c>
      <c r="AH84" s="149">
        <v>5</v>
      </c>
      <c r="AI84" s="149"/>
      <c r="AJ84" s="149"/>
      <c r="AK84" s="149"/>
      <c r="AL84" s="149"/>
      <c r="AM84" s="149"/>
      <c r="AN84" s="149"/>
      <c r="AO84" s="149"/>
      <c r="AP84" s="149"/>
      <c r="AQ84" s="149"/>
      <c r="AR84" s="149"/>
      <c r="AS84" s="149"/>
      <c r="AT84" s="149"/>
      <c r="AU84" s="149"/>
      <c r="AV84" s="149"/>
      <c r="AW84" s="149"/>
      <c r="AX84" s="149"/>
      <c r="AY84" s="149"/>
      <c r="AZ84" s="149"/>
      <c r="BA84" s="149"/>
      <c r="BB84" s="149"/>
      <c r="BC84" s="149"/>
      <c r="BD84" s="149"/>
      <c r="BE84" s="149"/>
      <c r="BF84" s="149"/>
      <c r="BG84" s="149"/>
      <c r="BH84" s="149"/>
    </row>
    <row r="85" spans="1:60" outlineLevel="1">
      <c r="A85" s="172">
        <v>38</v>
      </c>
      <c r="B85" s="173" t="s">
        <v>238</v>
      </c>
      <c r="C85" s="186" t="s">
        <v>239</v>
      </c>
      <c r="D85" s="174" t="s">
        <v>128</v>
      </c>
      <c r="E85" s="175">
        <v>2084</v>
      </c>
      <c r="F85" s="176"/>
      <c r="G85" s="177">
        <f>ROUND(E85*F85,2)</f>
        <v>0</v>
      </c>
      <c r="H85" s="160"/>
      <c r="I85" s="159">
        <f>ROUND(E85*H85,2)</f>
        <v>0</v>
      </c>
      <c r="J85" s="160"/>
      <c r="K85" s="159">
        <f>ROUND(E85*J85,2)</f>
        <v>0</v>
      </c>
      <c r="L85" s="159">
        <v>21</v>
      </c>
      <c r="M85" s="159">
        <f>G85*(1+L85/100)</f>
        <v>0</v>
      </c>
      <c r="N85" s="158">
        <v>6.9999999999999994E-5</v>
      </c>
      <c r="O85" s="158">
        <f>ROUND(E85*N85,2)</f>
        <v>0.15</v>
      </c>
      <c r="P85" s="158">
        <v>0</v>
      </c>
      <c r="Q85" s="158">
        <f>ROUND(E85*P85,2)</f>
        <v>0</v>
      </c>
      <c r="R85" s="159"/>
      <c r="S85" s="159" t="s">
        <v>117</v>
      </c>
      <c r="T85" s="159" t="s">
        <v>117</v>
      </c>
      <c r="U85" s="159">
        <v>3.2480000000000002E-2</v>
      </c>
      <c r="V85" s="159">
        <f>ROUND(E85*U85,2)</f>
        <v>67.69</v>
      </c>
      <c r="W85" s="159"/>
      <c r="X85" s="159" t="s">
        <v>118</v>
      </c>
      <c r="Y85" s="159" t="s">
        <v>119</v>
      </c>
      <c r="Z85" s="149"/>
      <c r="AA85" s="149"/>
      <c r="AB85" s="149"/>
      <c r="AC85" s="149"/>
      <c r="AD85" s="149"/>
      <c r="AE85" s="149"/>
      <c r="AF85" s="149"/>
      <c r="AG85" s="149" t="s">
        <v>120</v>
      </c>
      <c r="AH85" s="149"/>
      <c r="AI85" s="149"/>
      <c r="AJ85" s="149"/>
      <c r="AK85" s="149"/>
      <c r="AL85" s="149"/>
      <c r="AM85" s="149"/>
      <c r="AN85" s="149"/>
      <c r="AO85" s="149"/>
      <c r="AP85" s="149"/>
      <c r="AQ85" s="149"/>
      <c r="AR85" s="149"/>
      <c r="AS85" s="149"/>
      <c r="AT85" s="149"/>
      <c r="AU85" s="149"/>
      <c r="AV85" s="149"/>
      <c r="AW85" s="149"/>
      <c r="AX85" s="149"/>
      <c r="AY85" s="149"/>
      <c r="AZ85" s="149"/>
      <c r="BA85" s="149"/>
      <c r="BB85" s="149"/>
      <c r="BC85" s="149"/>
      <c r="BD85" s="149"/>
      <c r="BE85" s="149"/>
      <c r="BF85" s="149"/>
      <c r="BG85" s="149"/>
      <c r="BH85" s="149"/>
    </row>
    <row r="86" spans="1:60" outlineLevel="2">
      <c r="A86" s="156"/>
      <c r="B86" s="157"/>
      <c r="C86" s="187" t="s">
        <v>240</v>
      </c>
      <c r="D86" s="161"/>
      <c r="E86" s="162">
        <v>637</v>
      </c>
      <c r="F86" s="159"/>
      <c r="G86" s="159"/>
      <c r="H86" s="159"/>
      <c r="I86" s="159"/>
      <c r="J86" s="159"/>
      <c r="K86" s="159"/>
      <c r="L86" s="159"/>
      <c r="M86" s="159"/>
      <c r="N86" s="158"/>
      <c r="O86" s="158"/>
      <c r="P86" s="158"/>
      <c r="Q86" s="158"/>
      <c r="R86" s="159"/>
      <c r="S86" s="159"/>
      <c r="T86" s="159"/>
      <c r="U86" s="159"/>
      <c r="V86" s="159"/>
      <c r="W86" s="159"/>
      <c r="X86" s="159"/>
      <c r="Y86" s="159"/>
      <c r="Z86" s="149"/>
      <c r="AA86" s="149"/>
      <c r="AB86" s="149"/>
      <c r="AC86" s="149"/>
      <c r="AD86" s="149"/>
      <c r="AE86" s="149"/>
      <c r="AF86" s="149"/>
      <c r="AG86" s="149" t="s">
        <v>125</v>
      </c>
      <c r="AH86" s="149">
        <v>5</v>
      </c>
      <c r="AI86" s="149"/>
      <c r="AJ86" s="149"/>
      <c r="AK86" s="149"/>
      <c r="AL86" s="149"/>
      <c r="AM86" s="149"/>
      <c r="AN86" s="149"/>
      <c r="AO86" s="149"/>
      <c r="AP86" s="149"/>
      <c r="AQ86" s="149"/>
      <c r="AR86" s="149"/>
      <c r="AS86" s="149"/>
      <c r="AT86" s="149"/>
      <c r="AU86" s="149"/>
      <c r="AV86" s="149"/>
      <c r="AW86" s="149"/>
      <c r="AX86" s="149"/>
      <c r="AY86" s="149"/>
      <c r="AZ86" s="149"/>
      <c r="BA86" s="149"/>
      <c r="BB86" s="149"/>
      <c r="BC86" s="149"/>
      <c r="BD86" s="149"/>
      <c r="BE86" s="149"/>
      <c r="BF86" s="149"/>
      <c r="BG86" s="149"/>
      <c r="BH86" s="149"/>
    </row>
    <row r="87" spans="1:60" outlineLevel="3">
      <c r="A87" s="156"/>
      <c r="B87" s="157"/>
      <c r="C87" s="187" t="s">
        <v>234</v>
      </c>
      <c r="D87" s="161"/>
      <c r="E87" s="162">
        <v>181</v>
      </c>
      <c r="F87" s="159"/>
      <c r="G87" s="159"/>
      <c r="H87" s="159"/>
      <c r="I87" s="159"/>
      <c r="J87" s="159"/>
      <c r="K87" s="159"/>
      <c r="L87" s="159"/>
      <c r="M87" s="159"/>
      <c r="N87" s="158"/>
      <c r="O87" s="158"/>
      <c r="P87" s="158"/>
      <c r="Q87" s="158"/>
      <c r="R87" s="159"/>
      <c r="S87" s="159"/>
      <c r="T87" s="159"/>
      <c r="U87" s="159"/>
      <c r="V87" s="159"/>
      <c r="W87" s="159"/>
      <c r="X87" s="159"/>
      <c r="Y87" s="159"/>
      <c r="Z87" s="149"/>
      <c r="AA87" s="149"/>
      <c r="AB87" s="149"/>
      <c r="AC87" s="149"/>
      <c r="AD87" s="149"/>
      <c r="AE87" s="149"/>
      <c r="AF87" s="149"/>
      <c r="AG87" s="149" t="s">
        <v>125</v>
      </c>
      <c r="AH87" s="149">
        <v>5</v>
      </c>
      <c r="AI87" s="149"/>
      <c r="AJ87" s="149"/>
      <c r="AK87" s="149"/>
      <c r="AL87" s="149"/>
      <c r="AM87" s="149"/>
      <c r="AN87" s="149"/>
      <c r="AO87" s="149"/>
      <c r="AP87" s="149"/>
      <c r="AQ87" s="149"/>
      <c r="AR87" s="149"/>
      <c r="AS87" s="149"/>
      <c r="AT87" s="149"/>
      <c r="AU87" s="149"/>
      <c r="AV87" s="149"/>
      <c r="AW87" s="149"/>
      <c r="AX87" s="149"/>
      <c r="AY87" s="149"/>
      <c r="AZ87" s="149"/>
      <c r="BA87" s="149"/>
      <c r="BB87" s="149"/>
      <c r="BC87" s="149"/>
      <c r="BD87" s="149"/>
      <c r="BE87" s="149"/>
      <c r="BF87" s="149"/>
      <c r="BG87" s="149"/>
      <c r="BH87" s="149"/>
    </row>
    <row r="88" spans="1:60" outlineLevel="3">
      <c r="A88" s="156"/>
      <c r="B88" s="157"/>
      <c r="C88" s="187" t="s">
        <v>235</v>
      </c>
      <c r="D88" s="161"/>
      <c r="E88" s="162">
        <v>646</v>
      </c>
      <c r="F88" s="159"/>
      <c r="G88" s="159"/>
      <c r="H88" s="159"/>
      <c r="I88" s="159"/>
      <c r="J88" s="159"/>
      <c r="K88" s="159"/>
      <c r="L88" s="159"/>
      <c r="M88" s="159"/>
      <c r="N88" s="158"/>
      <c r="O88" s="158"/>
      <c r="P88" s="158"/>
      <c r="Q88" s="158"/>
      <c r="R88" s="159"/>
      <c r="S88" s="159"/>
      <c r="T88" s="159"/>
      <c r="U88" s="159"/>
      <c r="V88" s="159"/>
      <c r="W88" s="159"/>
      <c r="X88" s="159"/>
      <c r="Y88" s="159"/>
      <c r="Z88" s="149"/>
      <c r="AA88" s="149"/>
      <c r="AB88" s="149"/>
      <c r="AC88" s="149"/>
      <c r="AD88" s="149"/>
      <c r="AE88" s="149"/>
      <c r="AF88" s="149"/>
      <c r="AG88" s="149" t="s">
        <v>125</v>
      </c>
      <c r="AH88" s="149">
        <v>5</v>
      </c>
      <c r="AI88" s="149"/>
      <c r="AJ88" s="149"/>
      <c r="AK88" s="149"/>
      <c r="AL88" s="149"/>
      <c r="AM88" s="149"/>
      <c r="AN88" s="149"/>
      <c r="AO88" s="149"/>
      <c r="AP88" s="149"/>
      <c r="AQ88" s="149"/>
      <c r="AR88" s="149"/>
      <c r="AS88" s="149"/>
      <c r="AT88" s="149"/>
      <c r="AU88" s="149"/>
      <c r="AV88" s="149"/>
      <c r="AW88" s="149"/>
      <c r="AX88" s="149"/>
      <c r="AY88" s="149"/>
      <c r="AZ88" s="149"/>
      <c r="BA88" s="149"/>
      <c r="BB88" s="149"/>
      <c r="BC88" s="149"/>
      <c r="BD88" s="149"/>
      <c r="BE88" s="149"/>
      <c r="BF88" s="149"/>
      <c r="BG88" s="149"/>
      <c r="BH88" s="149"/>
    </row>
    <row r="89" spans="1:60" outlineLevel="3">
      <c r="A89" s="156"/>
      <c r="B89" s="157"/>
      <c r="C89" s="187" t="s">
        <v>236</v>
      </c>
      <c r="D89" s="161"/>
      <c r="E89" s="162">
        <v>620</v>
      </c>
      <c r="F89" s="159"/>
      <c r="G89" s="159"/>
      <c r="H89" s="159"/>
      <c r="I89" s="159"/>
      <c r="J89" s="159"/>
      <c r="K89" s="159"/>
      <c r="L89" s="159"/>
      <c r="M89" s="159"/>
      <c r="N89" s="158"/>
      <c r="O89" s="158"/>
      <c r="P89" s="158"/>
      <c r="Q89" s="158"/>
      <c r="R89" s="159"/>
      <c r="S89" s="159"/>
      <c r="T89" s="159"/>
      <c r="U89" s="159"/>
      <c r="V89" s="159"/>
      <c r="W89" s="159"/>
      <c r="X89" s="159"/>
      <c r="Y89" s="159"/>
      <c r="Z89" s="149"/>
      <c r="AA89" s="149"/>
      <c r="AB89" s="149"/>
      <c r="AC89" s="149"/>
      <c r="AD89" s="149"/>
      <c r="AE89" s="149"/>
      <c r="AF89" s="149"/>
      <c r="AG89" s="149" t="s">
        <v>125</v>
      </c>
      <c r="AH89" s="149">
        <v>5</v>
      </c>
      <c r="AI89" s="149"/>
      <c r="AJ89" s="149"/>
      <c r="AK89" s="149"/>
      <c r="AL89" s="149"/>
      <c r="AM89" s="149"/>
      <c r="AN89" s="149"/>
      <c r="AO89" s="149"/>
      <c r="AP89" s="149"/>
      <c r="AQ89" s="149"/>
      <c r="AR89" s="149"/>
      <c r="AS89" s="149"/>
      <c r="AT89" s="149"/>
      <c r="AU89" s="149"/>
      <c r="AV89" s="149"/>
      <c r="AW89" s="149"/>
      <c r="AX89" s="149"/>
      <c r="AY89" s="149"/>
      <c r="AZ89" s="149"/>
      <c r="BA89" s="149"/>
      <c r="BB89" s="149"/>
      <c r="BC89" s="149"/>
      <c r="BD89" s="149"/>
      <c r="BE89" s="149"/>
      <c r="BF89" s="149"/>
      <c r="BG89" s="149"/>
      <c r="BH89" s="149"/>
    </row>
    <row r="90" spans="1:60" outlineLevel="1">
      <c r="A90" s="172">
        <v>39</v>
      </c>
      <c r="B90" s="173" t="s">
        <v>241</v>
      </c>
      <c r="C90" s="186" t="s">
        <v>242</v>
      </c>
      <c r="D90" s="174" t="s">
        <v>128</v>
      </c>
      <c r="E90" s="175">
        <v>637</v>
      </c>
      <c r="F90" s="176"/>
      <c r="G90" s="177">
        <f>ROUND(E90*F90,2)</f>
        <v>0</v>
      </c>
      <c r="H90" s="160"/>
      <c r="I90" s="159">
        <f>ROUND(E90*H90,2)</f>
        <v>0</v>
      </c>
      <c r="J90" s="160"/>
      <c r="K90" s="159">
        <f>ROUND(E90*J90,2)</f>
        <v>0</v>
      </c>
      <c r="L90" s="159">
        <v>21</v>
      </c>
      <c r="M90" s="159">
        <f>G90*(1+L90/100)</f>
        <v>0</v>
      </c>
      <c r="N90" s="158">
        <v>3.2000000000000003E-4</v>
      </c>
      <c r="O90" s="158">
        <f>ROUND(E90*N90,2)</f>
        <v>0.2</v>
      </c>
      <c r="P90" s="158">
        <v>0</v>
      </c>
      <c r="Q90" s="158">
        <f>ROUND(E90*P90,2)</f>
        <v>0</v>
      </c>
      <c r="R90" s="159"/>
      <c r="S90" s="159" t="s">
        <v>117</v>
      </c>
      <c r="T90" s="159" t="s">
        <v>117</v>
      </c>
      <c r="U90" s="159">
        <v>0.10191</v>
      </c>
      <c r="V90" s="159">
        <f>ROUND(E90*U90,2)</f>
        <v>64.92</v>
      </c>
      <c r="W90" s="159"/>
      <c r="X90" s="159" t="s">
        <v>118</v>
      </c>
      <c r="Y90" s="159" t="s">
        <v>119</v>
      </c>
      <c r="Z90" s="149"/>
      <c r="AA90" s="149"/>
      <c r="AB90" s="149"/>
      <c r="AC90" s="149"/>
      <c r="AD90" s="149"/>
      <c r="AE90" s="149"/>
      <c r="AF90" s="149"/>
      <c r="AG90" s="149" t="s">
        <v>120</v>
      </c>
      <c r="AH90" s="149"/>
      <c r="AI90" s="149"/>
      <c r="AJ90" s="149"/>
      <c r="AK90" s="149"/>
      <c r="AL90" s="149"/>
      <c r="AM90" s="149"/>
      <c r="AN90" s="149"/>
      <c r="AO90" s="149"/>
      <c r="AP90" s="149"/>
      <c r="AQ90" s="149"/>
      <c r="AR90" s="149"/>
      <c r="AS90" s="149"/>
      <c r="AT90" s="149"/>
      <c r="AU90" s="149"/>
      <c r="AV90" s="149"/>
      <c r="AW90" s="149"/>
      <c r="AX90" s="149"/>
      <c r="AY90" s="149"/>
      <c r="AZ90" s="149"/>
      <c r="BA90" s="149"/>
      <c r="BB90" s="149"/>
      <c r="BC90" s="149"/>
      <c r="BD90" s="149"/>
      <c r="BE90" s="149"/>
      <c r="BF90" s="149"/>
      <c r="BG90" s="149"/>
      <c r="BH90" s="149"/>
    </row>
    <row r="91" spans="1:60" outlineLevel="2">
      <c r="A91" s="156"/>
      <c r="B91" s="157"/>
      <c r="C91" s="187" t="s">
        <v>181</v>
      </c>
      <c r="D91" s="161"/>
      <c r="E91" s="162">
        <v>579</v>
      </c>
      <c r="F91" s="159"/>
      <c r="G91" s="159"/>
      <c r="H91" s="159"/>
      <c r="I91" s="159"/>
      <c r="J91" s="159"/>
      <c r="K91" s="159"/>
      <c r="L91" s="159"/>
      <c r="M91" s="159"/>
      <c r="N91" s="158"/>
      <c r="O91" s="158"/>
      <c r="P91" s="158"/>
      <c r="Q91" s="158"/>
      <c r="R91" s="159"/>
      <c r="S91" s="159"/>
      <c r="T91" s="159"/>
      <c r="U91" s="159"/>
      <c r="V91" s="159"/>
      <c r="W91" s="159"/>
      <c r="X91" s="159"/>
      <c r="Y91" s="159"/>
      <c r="Z91" s="149"/>
      <c r="AA91" s="149"/>
      <c r="AB91" s="149"/>
      <c r="AC91" s="149"/>
      <c r="AD91" s="149"/>
      <c r="AE91" s="149"/>
      <c r="AF91" s="149"/>
      <c r="AG91" s="149" t="s">
        <v>125</v>
      </c>
      <c r="AH91" s="149">
        <v>5</v>
      </c>
      <c r="AI91" s="149"/>
      <c r="AJ91" s="149"/>
      <c r="AK91" s="149"/>
      <c r="AL91" s="149"/>
      <c r="AM91" s="149"/>
      <c r="AN91" s="149"/>
      <c r="AO91" s="149"/>
      <c r="AP91" s="149"/>
      <c r="AQ91" s="149"/>
      <c r="AR91" s="149"/>
      <c r="AS91" s="149"/>
      <c r="AT91" s="149"/>
      <c r="AU91" s="149"/>
      <c r="AV91" s="149"/>
      <c r="AW91" s="149"/>
      <c r="AX91" s="149"/>
      <c r="AY91" s="149"/>
      <c r="AZ91" s="149"/>
      <c r="BA91" s="149"/>
      <c r="BB91" s="149"/>
      <c r="BC91" s="149"/>
      <c r="BD91" s="149"/>
      <c r="BE91" s="149"/>
      <c r="BF91" s="149"/>
      <c r="BG91" s="149"/>
      <c r="BH91" s="149"/>
    </row>
    <row r="92" spans="1:60" outlineLevel="3">
      <c r="A92" s="156"/>
      <c r="B92" s="157"/>
      <c r="C92" s="187" t="s">
        <v>182</v>
      </c>
      <c r="D92" s="161"/>
      <c r="E92" s="162">
        <v>58</v>
      </c>
      <c r="F92" s="159"/>
      <c r="G92" s="159"/>
      <c r="H92" s="159"/>
      <c r="I92" s="159"/>
      <c r="J92" s="159"/>
      <c r="K92" s="159"/>
      <c r="L92" s="159"/>
      <c r="M92" s="159"/>
      <c r="N92" s="158"/>
      <c r="O92" s="158"/>
      <c r="P92" s="158"/>
      <c r="Q92" s="158"/>
      <c r="R92" s="159"/>
      <c r="S92" s="159"/>
      <c r="T92" s="159"/>
      <c r="U92" s="159"/>
      <c r="V92" s="159"/>
      <c r="W92" s="159"/>
      <c r="X92" s="159"/>
      <c r="Y92" s="159"/>
      <c r="Z92" s="149"/>
      <c r="AA92" s="149"/>
      <c r="AB92" s="149"/>
      <c r="AC92" s="149"/>
      <c r="AD92" s="149"/>
      <c r="AE92" s="149"/>
      <c r="AF92" s="149"/>
      <c r="AG92" s="149" t="s">
        <v>125</v>
      </c>
      <c r="AH92" s="149">
        <v>5</v>
      </c>
      <c r="AI92" s="149"/>
      <c r="AJ92" s="149"/>
      <c r="AK92" s="149"/>
      <c r="AL92" s="149"/>
      <c r="AM92" s="149"/>
      <c r="AN92" s="149"/>
      <c r="AO92" s="149"/>
      <c r="AP92" s="149"/>
      <c r="AQ92" s="149"/>
      <c r="AR92" s="149"/>
      <c r="AS92" s="149"/>
      <c r="AT92" s="149"/>
      <c r="AU92" s="149"/>
      <c r="AV92" s="149"/>
      <c r="AW92" s="149"/>
      <c r="AX92" s="149"/>
      <c r="AY92" s="149"/>
      <c r="AZ92" s="149"/>
      <c r="BA92" s="149"/>
      <c r="BB92" s="149"/>
      <c r="BC92" s="149"/>
      <c r="BD92" s="149"/>
      <c r="BE92" s="149"/>
      <c r="BF92" s="149"/>
      <c r="BG92" s="149"/>
      <c r="BH92" s="149"/>
    </row>
    <row r="93" spans="1:60" outlineLevel="1">
      <c r="A93" s="178">
        <v>40</v>
      </c>
      <c r="B93" s="179" t="s">
        <v>243</v>
      </c>
      <c r="C93" s="185" t="s">
        <v>244</v>
      </c>
      <c r="D93" s="180" t="s">
        <v>128</v>
      </c>
      <c r="E93" s="181">
        <v>181</v>
      </c>
      <c r="F93" s="182"/>
      <c r="G93" s="183">
        <f>ROUND(E93*F93,2)</f>
        <v>0</v>
      </c>
      <c r="H93" s="160"/>
      <c r="I93" s="159">
        <f>ROUND(E93*H93,2)</f>
        <v>0</v>
      </c>
      <c r="J93" s="160"/>
      <c r="K93" s="159">
        <f>ROUND(E93*J93,2)</f>
        <v>0</v>
      </c>
      <c r="L93" s="159">
        <v>21</v>
      </c>
      <c r="M93" s="159">
        <f>G93*(1+L93/100)</f>
        <v>0</v>
      </c>
      <c r="N93" s="158">
        <v>2.3000000000000001E-4</v>
      </c>
      <c r="O93" s="158">
        <f>ROUND(E93*N93,2)</f>
        <v>0.04</v>
      </c>
      <c r="P93" s="158">
        <v>0</v>
      </c>
      <c r="Q93" s="158">
        <f>ROUND(E93*P93,2)</f>
        <v>0</v>
      </c>
      <c r="R93" s="159"/>
      <c r="S93" s="159" t="s">
        <v>117</v>
      </c>
      <c r="T93" s="159" t="s">
        <v>117</v>
      </c>
      <c r="U93" s="159">
        <v>0.10191</v>
      </c>
      <c r="V93" s="159">
        <f>ROUND(E93*U93,2)</f>
        <v>18.45</v>
      </c>
      <c r="W93" s="159"/>
      <c r="X93" s="159" t="s">
        <v>118</v>
      </c>
      <c r="Y93" s="159" t="s">
        <v>119</v>
      </c>
      <c r="Z93" s="149"/>
      <c r="AA93" s="149"/>
      <c r="AB93" s="149"/>
      <c r="AC93" s="149"/>
      <c r="AD93" s="149"/>
      <c r="AE93" s="149"/>
      <c r="AF93" s="149"/>
      <c r="AG93" s="149" t="s">
        <v>120</v>
      </c>
      <c r="AH93" s="149"/>
      <c r="AI93" s="149"/>
      <c r="AJ93" s="149"/>
      <c r="AK93" s="149"/>
      <c r="AL93" s="149"/>
      <c r="AM93" s="149"/>
      <c r="AN93" s="149"/>
      <c r="AO93" s="149"/>
      <c r="AP93" s="149"/>
      <c r="AQ93" s="149"/>
      <c r="AR93" s="149"/>
      <c r="AS93" s="149"/>
      <c r="AT93" s="149"/>
      <c r="AU93" s="149"/>
      <c r="AV93" s="149"/>
      <c r="AW93" s="149"/>
      <c r="AX93" s="149"/>
      <c r="AY93" s="149"/>
      <c r="AZ93" s="149"/>
      <c r="BA93" s="149"/>
      <c r="BB93" s="149"/>
      <c r="BC93" s="149"/>
      <c r="BD93" s="149"/>
      <c r="BE93" s="149"/>
      <c r="BF93" s="149"/>
      <c r="BG93" s="149"/>
      <c r="BH93" s="149"/>
    </row>
    <row r="94" spans="1:60" outlineLevel="1">
      <c r="A94" s="172">
        <v>41</v>
      </c>
      <c r="B94" s="173" t="s">
        <v>245</v>
      </c>
      <c r="C94" s="186" t="s">
        <v>246</v>
      </c>
      <c r="D94" s="174" t="s">
        <v>128</v>
      </c>
      <c r="E94" s="175">
        <v>646</v>
      </c>
      <c r="F94" s="176"/>
      <c r="G94" s="177">
        <f>ROUND(E94*F94,2)</f>
        <v>0</v>
      </c>
      <c r="H94" s="160"/>
      <c r="I94" s="159">
        <f>ROUND(E94*H94,2)</f>
        <v>0</v>
      </c>
      <c r="J94" s="160"/>
      <c r="K94" s="159">
        <f>ROUND(E94*J94,2)</f>
        <v>0</v>
      </c>
      <c r="L94" s="159">
        <v>21</v>
      </c>
      <c r="M94" s="159">
        <f>G94*(1+L94/100)</f>
        <v>0</v>
      </c>
      <c r="N94" s="158">
        <v>1.3999999999999999E-4</v>
      </c>
      <c r="O94" s="158">
        <f>ROUND(E94*N94,2)</f>
        <v>0.09</v>
      </c>
      <c r="P94" s="158">
        <v>0</v>
      </c>
      <c r="Q94" s="158">
        <f>ROUND(E94*P94,2)</f>
        <v>0</v>
      </c>
      <c r="R94" s="159"/>
      <c r="S94" s="159" t="s">
        <v>117</v>
      </c>
      <c r="T94" s="159" t="s">
        <v>117</v>
      </c>
      <c r="U94" s="159">
        <v>0.10191</v>
      </c>
      <c r="V94" s="159">
        <f>ROUND(E94*U94,2)</f>
        <v>65.83</v>
      </c>
      <c r="W94" s="159"/>
      <c r="X94" s="159" t="s">
        <v>118</v>
      </c>
      <c r="Y94" s="159" t="s">
        <v>119</v>
      </c>
      <c r="Z94" s="149"/>
      <c r="AA94" s="149"/>
      <c r="AB94" s="149"/>
      <c r="AC94" s="149"/>
      <c r="AD94" s="149"/>
      <c r="AE94" s="149"/>
      <c r="AF94" s="149"/>
      <c r="AG94" s="149" t="s">
        <v>120</v>
      </c>
      <c r="AH94" s="149"/>
      <c r="AI94" s="149"/>
      <c r="AJ94" s="149"/>
      <c r="AK94" s="149"/>
      <c r="AL94" s="149"/>
      <c r="AM94" s="149"/>
      <c r="AN94" s="149"/>
      <c r="AO94" s="149"/>
      <c r="AP94" s="149"/>
      <c r="AQ94" s="149"/>
      <c r="AR94" s="149"/>
      <c r="AS94" s="149"/>
      <c r="AT94" s="149"/>
      <c r="AU94" s="149"/>
      <c r="AV94" s="149"/>
      <c r="AW94" s="149"/>
      <c r="AX94" s="149"/>
      <c r="AY94" s="149"/>
      <c r="AZ94" s="149"/>
      <c r="BA94" s="149"/>
      <c r="BB94" s="149"/>
      <c r="BC94" s="149"/>
      <c r="BD94" s="149"/>
      <c r="BE94" s="149"/>
      <c r="BF94" s="149"/>
      <c r="BG94" s="149"/>
      <c r="BH94" s="149"/>
    </row>
    <row r="95" spans="1:60" outlineLevel="2">
      <c r="A95" s="156"/>
      <c r="B95" s="157"/>
      <c r="C95" s="187" t="s">
        <v>247</v>
      </c>
      <c r="D95" s="161"/>
      <c r="E95" s="162">
        <v>605</v>
      </c>
      <c r="F95" s="159"/>
      <c r="G95" s="159"/>
      <c r="H95" s="159"/>
      <c r="I95" s="159"/>
      <c r="J95" s="159"/>
      <c r="K95" s="159"/>
      <c r="L95" s="159"/>
      <c r="M95" s="159"/>
      <c r="N95" s="158"/>
      <c r="O95" s="158"/>
      <c r="P95" s="158"/>
      <c r="Q95" s="158"/>
      <c r="R95" s="159"/>
      <c r="S95" s="159"/>
      <c r="T95" s="159"/>
      <c r="U95" s="159"/>
      <c r="V95" s="159"/>
      <c r="W95" s="159"/>
      <c r="X95" s="159"/>
      <c r="Y95" s="159"/>
      <c r="Z95" s="149"/>
      <c r="AA95" s="149"/>
      <c r="AB95" s="149"/>
      <c r="AC95" s="149"/>
      <c r="AD95" s="149"/>
      <c r="AE95" s="149"/>
      <c r="AF95" s="149"/>
      <c r="AG95" s="149" t="s">
        <v>125</v>
      </c>
      <c r="AH95" s="149">
        <v>0</v>
      </c>
      <c r="AI95" s="149"/>
      <c r="AJ95" s="149"/>
      <c r="AK95" s="149"/>
      <c r="AL95" s="149"/>
      <c r="AM95" s="149"/>
      <c r="AN95" s="149"/>
      <c r="AO95" s="149"/>
      <c r="AP95" s="149"/>
      <c r="AQ95" s="149"/>
      <c r="AR95" s="149"/>
      <c r="AS95" s="149"/>
      <c r="AT95" s="149"/>
      <c r="AU95" s="149"/>
      <c r="AV95" s="149"/>
      <c r="AW95" s="149"/>
      <c r="AX95" s="149"/>
      <c r="AY95" s="149"/>
      <c r="AZ95" s="149"/>
      <c r="BA95" s="149"/>
      <c r="BB95" s="149"/>
      <c r="BC95" s="149"/>
      <c r="BD95" s="149"/>
      <c r="BE95" s="149"/>
      <c r="BF95" s="149"/>
      <c r="BG95" s="149"/>
      <c r="BH95" s="149"/>
    </row>
    <row r="96" spans="1:60" outlineLevel="3">
      <c r="A96" s="156"/>
      <c r="B96" s="157"/>
      <c r="C96" s="187" t="s">
        <v>248</v>
      </c>
      <c r="D96" s="161"/>
      <c r="E96" s="162">
        <v>41</v>
      </c>
      <c r="F96" s="159"/>
      <c r="G96" s="159"/>
      <c r="H96" s="159"/>
      <c r="I96" s="159"/>
      <c r="J96" s="159"/>
      <c r="K96" s="159"/>
      <c r="L96" s="159"/>
      <c r="M96" s="159"/>
      <c r="N96" s="158"/>
      <c r="O96" s="158"/>
      <c r="P96" s="158"/>
      <c r="Q96" s="158"/>
      <c r="R96" s="159"/>
      <c r="S96" s="159"/>
      <c r="T96" s="159"/>
      <c r="U96" s="159"/>
      <c r="V96" s="159"/>
      <c r="W96" s="159"/>
      <c r="X96" s="159"/>
      <c r="Y96" s="159"/>
      <c r="Z96" s="149"/>
      <c r="AA96" s="149"/>
      <c r="AB96" s="149"/>
      <c r="AC96" s="149"/>
      <c r="AD96" s="149"/>
      <c r="AE96" s="149"/>
      <c r="AF96" s="149"/>
      <c r="AG96" s="149" t="s">
        <v>125</v>
      </c>
      <c r="AH96" s="149">
        <v>0</v>
      </c>
      <c r="AI96" s="149"/>
      <c r="AJ96" s="149"/>
      <c r="AK96" s="149"/>
      <c r="AL96" s="149"/>
      <c r="AM96" s="149"/>
      <c r="AN96" s="149"/>
      <c r="AO96" s="149"/>
      <c r="AP96" s="149"/>
      <c r="AQ96" s="149"/>
      <c r="AR96" s="149"/>
      <c r="AS96" s="149"/>
      <c r="AT96" s="149"/>
      <c r="AU96" s="149"/>
      <c r="AV96" s="149"/>
      <c r="AW96" s="149"/>
      <c r="AX96" s="149"/>
      <c r="AY96" s="149"/>
      <c r="AZ96" s="149"/>
      <c r="BA96" s="149"/>
      <c r="BB96" s="149"/>
      <c r="BC96" s="149"/>
      <c r="BD96" s="149"/>
      <c r="BE96" s="149"/>
      <c r="BF96" s="149"/>
      <c r="BG96" s="149"/>
      <c r="BH96" s="149"/>
    </row>
    <row r="97" spans="1:60" outlineLevel="1">
      <c r="A97" s="178">
        <v>42</v>
      </c>
      <c r="B97" s="179" t="s">
        <v>249</v>
      </c>
      <c r="C97" s="185" t="s">
        <v>250</v>
      </c>
      <c r="D97" s="180" t="s">
        <v>128</v>
      </c>
      <c r="E97" s="181">
        <v>620</v>
      </c>
      <c r="F97" s="182"/>
      <c r="G97" s="183">
        <f>ROUND(E97*F97,2)</f>
        <v>0</v>
      </c>
      <c r="H97" s="160"/>
      <c r="I97" s="159">
        <f>ROUND(E97*H97,2)</f>
        <v>0</v>
      </c>
      <c r="J97" s="160"/>
      <c r="K97" s="159">
        <f>ROUND(E97*J97,2)</f>
        <v>0</v>
      </c>
      <c r="L97" s="159">
        <v>21</v>
      </c>
      <c r="M97" s="159">
        <f>G97*(1+L97/100)</f>
        <v>0</v>
      </c>
      <c r="N97" s="158">
        <v>1.4999999999999999E-4</v>
      </c>
      <c r="O97" s="158">
        <f>ROUND(E97*N97,2)</f>
        <v>0.09</v>
      </c>
      <c r="P97" s="158">
        <v>0</v>
      </c>
      <c r="Q97" s="158">
        <f>ROUND(E97*P97,2)</f>
        <v>0</v>
      </c>
      <c r="R97" s="159"/>
      <c r="S97" s="159" t="s">
        <v>117</v>
      </c>
      <c r="T97" s="159" t="s">
        <v>117</v>
      </c>
      <c r="U97" s="159">
        <v>0.10902000000000001</v>
      </c>
      <c r="V97" s="159">
        <f>ROUND(E97*U97,2)</f>
        <v>67.59</v>
      </c>
      <c r="W97" s="159"/>
      <c r="X97" s="159" t="s">
        <v>118</v>
      </c>
      <c r="Y97" s="159" t="s">
        <v>119</v>
      </c>
      <c r="Z97" s="149"/>
      <c r="AA97" s="149"/>
      <c r="AB97" s="149"/>
      <c r="AC97" s="149"/>
      <c r="AD97" s="149"/>
      <c r="AE97" s="149"/>
      <c r="AF97" s="149"/>
      <c r="AG97" s="149" t="s">
        <v>120</v>
      </c>
      <c r="AH97" s="149"/>
      <c r="AI97" s="149"/>
      <c r="AJ97" s="149"/>
      <c r="AK97" s="149"/>
      <c r="AL97" s="149"/>
      <c r="AM97" s="149"/>
      <c r="AN97" s="149"/>
      <c r="AO97" s="149"/>
      <c r="AP97" s="149"/>
      <c r="AQ97" s="149"/>
      <c r="AR97" s="149"/>
      <c r="AS97" s="149"/>
      <c r="AT97" s="149"/>
      <c r="AU97" s="149"/>
      <c r="AV97" s="149"/>
      <c r="AW97" s="149"/>
      <c r="AX97" s="149"/>
      <c r="AY97" s="149"/>
      <c r="AZ97" s="149"/>
      <c r="BA97" s="149"/>
      <c r="BB97" s="149"/>
      <c r="BC97" s="149"/>
      <c r="BD97" s="149"/>
      <c r="BE97" s="149"/>
      <c r="BF97" s="149"/>
      <c r="BG97" s="149"/>
      <c r="BH97" s="149"/>
    </row>
    <row r="98" spans="1:60">
      <c r="A98" s="165" t="s">
        <v>112</v>
      </c>
      <c r="B98" s="166" t="s">
        <v>82</v>
      </c>
      <c r="C98" s="184" t="s">
        <v>75</v>
      </c>
      <c r="D98" s="167"/>
      <c r="E98" s="168"/>
      <c r="F98" s="169"/>
      <c r="G98" s="170">
        <f>SUMIF(AG99:AG105,"&lt;&gt;NOR",G99:G105)</f>
        <v>0</v>
      </c>
      <c r="H98" s="164"/>
      <c r="I98" s="164">
        <f>SUM(I99:I105)</f>
        <v>0</v>
      </c>
      <c r="J98" s="164"/>
      <c r="K98" s="164">
        <f>SUM(K99:K105)</f>
        <v>0</v>
      </c>
      <c r="L98" s="164"/>
      <c r="M98" s="164">
        <f>SUM(M99:M105)</f>
        <v>0</v>
      </c>
      <c r="N98" s="163"/>
      <c r="O98" s="163">
        <f>SUM(O99:O105)</f>
        <v>0</v>
      </c>
      <c r="P98" s="163"/>
      <c r="Q98" s="163">
        <f>SUM(Q99:Q105)</f>
        <v>0</v>
      </c>
      <c r="R98" s="164"/>
      <c r="S98" s="164"/>
      <c r="T98" s="164"/>
      <c r="U98" s="164"/>
      <c r="V98" s="164">
        <f>SUM(V99:V105)</f>
        <v>58.46</v>
      </c>
      <c r="W98" s="164"/>
      <c r="X98" s="164"/>
      <c r="Y98" s="164"/>
      <c r="AG98" t="s">
        <v>113</v>
      </c>
    </row>
    <row r="99" spans="1:60" outlineLevel="1">
      <c r="A99" s="178">
        <v>43</v>
      </c>
      <c r="B99" s="179" t="s">
        <v>251</v>
      </c>
      <c r="C99" s="185" t="s">
        <v>252</v>
      </c>
      <c r="D99" s="180" t="s">
        <v>123</v>
      </c>
      <c r="E99" s="181">
        <v>30.499030000000001</v>
      </c>
      <c r="F99" s="182"/>
      <c r="G99" s="183">
        <f t="shared" ref="G99:G105" si="0">ROUND(E99*F99,2)</f>
        <v>0</v>
      </c>
      <c r="H99" s="160"/>
      <c r="I99" s="159">
        <f t="shared" ref="I99:I105" si="1">ROUND(E99*H99,2)</f>
        <v>0</v>
      </c>
      <c r="J99" s="160"/>
      <c r="K99" s="159">
        <f t="shared" ref="K99:K105" si="2">ROUND(E99*J99,2)</f>
        <v>0</v>
      </c>
      <c r="L99" s="159">
        <v>21</v>
      </c>
      <c r="M99" s="159">
        <f t="shared" ref="M99:M105" si="3">G99*(1+L99/100)</f>
        <v>0</v>
      </c>
      <c r="N99" s="158">
        <v>0</v>
      </c>
      <c r="O99" s="158">
        <f t="shared" ref="O99:O105" si="4">ROUND(E99*N99,2)</f>
        <v>0</v>
      </c>
      <c r="P99" s="158">
        <v>0</v>
      </c>
      <c r="Q99" s="158">
        <f t="shared" ref="Q99:Q105" si="5">ROUND(E99*P99,2)</f>
        <v>0</v>
      </c>
      <c r="R99" s="159"/>
      <c r="S99" s="159" t="s">
        <v>117</v>
      </c>
      <c r="T99" s="159" t="s">
        <v>117</v>
      </c>
      <c r="U99" s="159">
        <v>0.16400000000000001</v>
      </c>
      <c r="V99" s="159">
        <f t="shared" ref="V99:V105" si="6">ROUND(E99*U99,2)</f>
        <v>5</v>
      </c>
      <c r="W99" s="159"/>
      <c r="X99" s="159" t="s">
        <v>253</v>
      </c>
      <c r="Y99" s="159" t="s">
        <v>119</v>
      </c>
      <c r="Z99" s="149"/>
      <c r="AA99" s="149"/>
      <c r="AB99" s="149"/>
      <c r="AC99" s="149"/>
      <c r="AD99" s="149"/>
      <c r="AE99" s="149"/>
      <c r="AF99" s="149"/>
      <c r="AG99" s="149" t="s">
        <v>254</v>
      </c>
      <c r="AH99" s="149"/>
      <c r="AI99" s="149"/>
      <c r="AJ99" s="149"/>
      <c r="AK99" s="149"/>
      <c r="AL99" s="149"/>
      <c r="AM99" s="149"/>
      <c r="AN99" s="149"/>
      <c r="AO99" s="149"/>
      <c r="AP99" s="149"/>
      <c r="AQ99" s="149"/>
      <c r="AR99" s="149"/>
      <c r="AS99" s="149"/>
      <c r="AT99" s="149"/>
      <c r="AU99" s="149"/>
      <c r="AV99" s="149"/>
      <c r="AW99" s="149"/>
      <c r="AX99" s="149"/>
      <c r="AY99" s="149"/>
      <c r="AZ99" s="149"/>
      <c r="BA99" s="149"/>
      <c r="BB99" s="149"/>
      <c r="BC99" s="149"/>
      <c r="BD99" s="149"/>
      <c r="BE99" s="149"/>
      <c r="BF99" s="149"/>
      <c r="BG99" s="149"/>
      <c r="BH99" s="149"/>
    </row>
    <row r="100" spans="1:60" outlineLevel="1">
      <c r="A100" s="178">
        <v>44</v>
      </c>
      <c r="B100" s="179" t="s">
        <v>255</v>
      </c>
      <c r="C100" s="185" t="s">
        <v>256</v>
      </c>
      <c r="D100" s="180" t="s">
        <v>123</v>
      </c>
      <c r="E100" s="181">
        <v>30.499030000000001</v>
      </c>
      <c r="F100" s="182"/>
      <c r="G100" s="183">
        <f t="shared" si="0"/>
        <v>0</v>
      </c>
      <c r="H100" s="160"/>
      <c r="I100" s="159">
        <f t="shared" si="1"/>
        <v>0</v>
      </c>
      <c r="J100" s="160"/>
      <c r="K100" s="159">
        <f t="shared" si="2"/>
        <v>0</v>
      </c>
      <c r="L100" s="159">
        <v>21</v>
      </c>
      <c r="M100" s="159">
        <f t="shared" si="3"/>
        <v>0</v>
      </c>
      <c r="N100" s="158">
        <v>0</v>
      </c>
      <c r="O100" s="158">
        <f t="shared" si="4"/>
        <v>0</v>
      </c>
      <c r="P100" s="158">
        <v>0</v>
      </c>
      <c r="Q100" s="158">
        <f t="shared" si="5"/>
        <v>0</v>
      </c>
      <c r="R100" s="159"/>
      <c r="S100" s="159" t="s">
        <v>117</v>
      </c>
      <c r="T100" s="159" t="s">
        <v>117</v>
      </c>
      <c r="U100" s="159">
        <v>0.49</v>
      </c>
      <c r="V100" s="159">
        <f t="shared" si="6"/>
        <v>14.94</v>
      </c>
      <c r="W100" s="159"/>
      <c r="X100" s="159" t="s">
        <v>253</v>
      </c>
      <c r="Y100" s="159" t="s">
        <v>119</v>
      </c>
      <c r="Z100" s="149"/>
      <c r="AA100" s="149"/>
      <c r="AB100" s="149"/>
      <c r="AC100" s="149"/>
      <c r="AD100" s="149"/>
      <c r="AE100" s="149"/>
      <c r="AF100" s="149"/>
      <c r="AG100" s="149" t="s">
        <v>254</v>
      </c>
      <c r="AH100" s="149"/>
      <c r="AI100" s="149"/>
      <c r="AJ100" s="149"/>
      <c r="AK100" s="149"/>
      <c r="AL100" s="149"/>
      <c r="AM100" s="149"/>
      <c r="AN100" s="149"/>
      <c r="AO100" s="149"/>
      <c r="AP100" s="149"/>
      <c r="AQ100" s="149"/>
      <c r="AR100" s="149"/>
      <c r="AS100" s="149"/>
      <c r="AT100" s="149"/>
      <c r="AU100" s="149"/>
      <c r="AV100" s="149"/>
      <c r="AW100" s="149"/>
      <c r="AX100" s="149"/>
      <c r="AY100" s="149"/>
      <c r="AZ100" s="149"/>
      <c r="BA100" s="149"/>
      <c r="BB100" s="149"/>
      <c r="BC100" s="149"/>
      <c r="BD100" s="149"/>
      <c r="BE100" s="149"/>
      <c r="BF100" s="149"/>
      <c r="BG100" s="149"/>
      <c r="BH100" s="149"/>
    </row>
    <row r="101" spans="1:60" outlineLevel="1">
      <c r="A101" s="178">
        <v>45</v>
      </c>
      <c r="B101" s="179" t="s">
        <v>257</v>
      </c>
      <c r="C101" s="185" t="s">
        <v>258</v>
      </c>
      <c r="D101" s="180" t="s">
        <v>123</v>
      </c>
      <c r="E101" s="181">
        <v>30.499030000000001</v>
      </c>
      <c r="F101" s="182"/>
      <c r="G101" s="183">
        <f t="shared" si="0"/>
        <v>0</v>
      </c>
      <c r="H101" s="160"/>
      <c r="I101" s="159">
        <f t="shared" si="1"/>
        <v>0</v>
      </c>
      <c r="J101" s="160"/>
      <c r="K101" s="159">
        <f t="shared" si="2"/>
        <v>0</v>
      </c>
      <c r="L101" s="159">
        <v>21</v>
      </c>
      <c r="M101" s="159">
        <f t="shared" si="3"/>
        <v>0</v>
      </c>
      <c r="N101" s="158">
        <v>0</v>
      </c>
      <c r="O101" s="158">
        <f t="shared" si="4"/>
        <v>0</v>
      </c>
      <c r="P101" s="158">
        <v>0</v>
      </c>
      <c r="Q101" s="158">
        <f t="shared" si="5"/>
        <v>0</v>
      </c>
      <c r="R101" s="159"/>
      <c r="S101" s="159" t="s">
        <v>117</v>
      </c>
      <c r="T101" s="159" t="s">
        <v>117</v>
      </c>
      <c r="U101" s="159">
        <v>0</v>
      </c>
      <c r="V101" s="159">
        <f t="shared" si="6"/>
        <v>0</v>
      </c>
      <c r="W101" s="159"/>
      <c r="X101" s="159" t="s">
        <v>253</v>
      </c>
      <c r="Y101" s="159" t="s">
        <v>119</v>
      </c>
      <c r="Z101" s="149"/>
      <c r="AA101" s="149"/>
      <c r="AB101" s="149"/>
      <c r="AC101" s="149"/>
      <c r="AD101" s="149"/>
      <c r="AE101" s="149"/>
      <c r="AF101" s="149"/>
      <c r="AG101" s="149" t="s">
        <v>254</v>
      </c>
      <c r="AH101" s="149"/>
      <c r="AI101" s="149"/>
      <c r="AJ101" s="149"/>
      <c r="AK101" s="149"/>
      <c r="AL101" s="149"/>
      <c r="AM101" s="149"/>
      <c r="AN101" s="149"/>
      <c r="AO101" s="149"/>
      <c r="AP101" s="149"/>
      <c r="AQ101" s="149"/>
      <c r="AR101" s="149"/>
      <c r="AS101" s="149"/>
      <c r="AT101" s="149"/>
      <c r="AU101" s="149"/>
      <c r="AV101" s="149"/>
      <c r="AW101" s="149"/>
      <c r="AX101" s="149"/>
      <c r="AY101" s="149"/>
      <c r="AZ101" s="149"/>
      <c r="BA101" s="149"/>
      <c r="BB101" s="149"/>
      <c r="BC101" s="149"/>
      <c r="BD101" s="149"/>
      <c r="BE101" s="149"/>
      <c r="BF101" s="149"/>
      <c r="BG101" s="149"/>
      <c r="BH101" s="149"/>
    </row>
    <row r="102" spans="1:60" outlineLevel="1">
      <c r="A102" s="178">
        <v>46</v>
      </c>
      <c r="B102" s="179" t="s">
        <v>259</v>
      </c>
      <c r="C102" s="185" t="s">
        <v>260</v>
      </c>
      <c r="D102" s="180" t="s">
        <v>123</v>
      </c>
      <c r="E102" s="181">
        <v>30.499030000000001</v>
      </c>
      <c r="F102" s="182"/>
      <c r="G102" s="183">
        <f t="shared" si="0"/>
        <v>0</v>
      </c>
      <c r="H102" s="160"/>
      <c r="I102" s="159">
        <f t="shared" si="1"/>
        <v>0</v>
      </c>
      <c r="J102" s="160"/>
      <c r="K102" s="159">
        <f t="shared" si="2"/>
        <v>0</v>
      </c>
      <c r="L102" s="159">
        <v>21</v>
      </c>
      <c r="M102" s="159">
        <f t="shared" si="3"/>
        <v>0</v>
      </c>
      <c r="N102" s="158">
        <v>0</v>
      </c>
      <c r="O102" s="158">
        <f t="shared" si="4"/>
        <v>0</v>
      </c>
      <c r="P102" s="158">
        <v>0</v>
      </c>
      <c r="Q102" s="158">
        <f t="shared" si="5"/>
        <v>0</v>
      </c>
      <c r="R102" s="159"/>
      <c r="S102" s="159" t="s">
        <v>117</v>
      </c>
      <c r="T102" s="159" t="s">
        <v>117</v>
      </c>
      <c r="U102" s="159">
        <v>0.94199999999999995</v>
      </c>
      <c r="V102" s="159">
        <f t="shared" si="6"/>
        <v>28.73</v>
      </c>
      <c r="W102" s="159"/>
      <c r="X102" s="159" t="s">
        <v>253</v>
      </c>
      <c r="Y102" s="159" t="s">
        <v>119</v>
      </c>
      <c r="Z102" s="149"/>
      <c r="AA102" s="149"/>
      <c r="AB102" s="149"/>
      <c r="AC102" s="149"/>
      <c r="AD102" s="149"/>
      <c r="AE102" s="149"/>
      <c r="AF102" s="149"/>
      <c r="AG102" s="149" t="s">
        <v>254</v>
      </c>
      <c r="AH102" s="149"/>
      <c r="AI102" s="149"/>
      <c r="AJ102" s="149"/>
      <c r="AK102" s="149"/>
      <c r="AL102" s="149"/>
      <c r="AM102" s="149"/>
      <c r="AN102" s="149"/>
      <c r="AO102" s="149"/>
      <c r="AP102" s="149"/>
      <c r="AQ102" s="149"/>
      <c r="AR102" s="149"/>
      <c r="AS102" s="149"/>
      <c r="AT102" s="149"/>
      <c r="AU102" s="149"/>
      <c r="AV102" s="149"/>
      <c r="AW102" s="149"/>
      <c r="AX102" s="149"/>
      <c r="AY102" s="149"/>
      <c r="AZ102" s="149"/>
      <c r="BA102" s="149"/>
      <c r="BB102" s="149"/>
      <c r="BC102" s="149"/>
      <c r="BD102" s="149"/>
      <c r="BE102" s="149"/>
      <c r="BF102" s="149"/>
      <c r="BG102" s="149"/>
      <c r="BH102" s="149"/>
    </row>
    <row r="103" spans="1:60" outlineLevel="1">
      <c r="A103" s="178">
        <v>47</v>
      </c>
      <c r="B103" s="179" t="s">
        <v>261</v>
      </c>
      <c r="C103" s="185" t="s">
        <v>262</v>
      </c>
      <c r="D103" s="180" t="s">
        <v>123</v>
      </c>
      <c r="E103" s="181">
        <v>91.49709</v>
      </c>
      <c r="F103" s="182"/>
      <c r="G103" s="183">
        <f t="shared" si="0"/>
        <v>0</v>
      </c>
      <c r="H103" s="160"/>
      <c r="I103" s="159">
        <f t="shared" si="1"/>
        <v>0</v>
      </c>
      <c r="J103" s="160"/>
      <c r="K103" s="159">
        <f t="shared" si="2"/>
        <v>0</v>
      </c>
      <c r="L103" s="159">
        <v>21</v>
      </c>
      <c r="M103" s="159">
        <f t="shared" si="3"/>
        <v>0</v>
      </c>
      <c r="N103" s="158">
        <v>0</v>
      </c>
      <c r="O103" s="158">
        <f t="shared" si="4"/>
        <v>0</v>
      </c>
      <c r="P103" s="158">
        <v>0</v>
      </c>
      <c r="Q103" s="158">
        <f t="shared" si="5"/>
        <v>0</v>
      </c>
      <c r="R103" s="159"/>
      <c r="S103" s="159" t="s">
        <v>117</v>
      </c>
      <c r="T103" s="159" t="s">
        <v>117</v>
      </c>
      <c r="U103" s="159">
        <v>0.105</v>
      </c>
      <c r="V103" s="159">
        <f t="shared" si="6"/>
        <v>9.61</v>
      </c>
      <c r="W103" s="159"/>
      <c r="X103" s="159" t="s">
        <v>253</v>
      </c>
      <c r="Y103" s="159" t="s">
        <v>119</v>
      </c>
      <c r="Z103" s="149"/>
      <c r="AA103" s="149"/>
      <c r="AB103" s="149"/>
      <c r="AC103" s="149"/>
      <c r="AD103" s="149"/>
      <c r="AE103" s="149"/>
      <c r="AF103" s="149"/>
      <c r="AG103" s="149" t="s">
        <v>254</v>
      </c>
      <c r="AH103" s="149"/>
      <c r="AI103" s="149"/>
      <c r="AJ103" s="149"/>
      <c r="AK103" s="149"/>
      <c r="AL103" s="149"/>
      <c r="AM103" s="149"/>
      <c r="AN103" s="149"/>
      <c r="AO103" s="149"/>
      <c r="AP103" s="149"/>
      <c r="AQ103" s="149"/>
      <c r="AR103" s="149"/>
      <c r="AS103" s="149"/>
      <c r="AT103" s="149"/>
      <c r="AU103" s="149"/>
      <c r="AV103" s="149"/>
      <c r="AW103" s="149"/>
      <c r="AX103" s="149"/>
      <c r="AY103" s="149"/>
      <c r="AZ103" s="149"/>
      <c r="BA103" s="149"/>
      <c r="BB103" s="149"/>
      <c r="BC103" s="149"/>
      <c r="BD103" s="149"/>
      <c r="BE103" s="149"/>
      <c r="BF103" s="149"/>
      <c r="BG103" s="149"/>
      <c r="BH103" s="149"/>
    </row>
    <row r="104" spans="1:60" outlineLevel="1">
      <c r="A104" s="178">
        <v>48</v>
      </c>
      <c r="B104" s="179" t="s">
        <v>263</v>
      </c>
      <c r="C104" s="185" t="s">
        <v>264</v>
      </c>
      <c r="D104" s="180" t="s">
        <v>123</v>
      </c>
      <c r="E104" s="181">
        <v>30.499030000000001</v>
      </c>
      <c r="F104" s="182"/>
      <c r="G104" s="183">
        <f t="shared" si="0"/>
        <v>0</v>
      </c>
      <c r="H104" s="160"/>
      <c r="I104" s="159">
        <f t="shared" si="1"/>
        <v>0</v>
      </c>
      <c r="J104" s="160"/>
      <c r="K104" s="159">
        <f t="shared" si="2"/>
        <v>0</v>
      </c>
      <c r="L104" s="159">
        <v>21</v>
      </c>
      <c r="M104" s="159">
        <f t="shared" si="3"/>
        <v>0</v>
      </c>
      <c r="N104" s="158">
        <v>0</v>
      </c>
      <c r="O104" s="158">
        <f t="shared" si="4"/>
        <v>0</v>
      </c>
      <c r="P104" s="158">
        <v>0</v>
      </c>
      <c r="Q104" s="158">
        <f t="shared" si="5"/>
        <v>0</v>
      </c>
      <c r="R104" s="159"/>
      <c r="S104" s="159" t="s">
        <v>265</v>
      </c>
      <c r="T104" s="159" t="s">
        <v>265</v>
      </c>
      <c r="U104" s="159">
        <v>0</v>
      </c>
      <c r="V104" s="159">
        <f t="shared" si="6"/>
        <v>0</v>
      </c>
      <c r="W104" s="159"/>
      <c r="X104" s="159" t="s">
        <v>253</v>
      </c>
      <c r="Y104" s="159" t="s">
        <v>119</v>
      </c>
      <c r="Z104" s="149"/>
      <c r="AA104" s="149"/>
      <c r="AB104" s="149"/>
      <c r="AC104" s="149"/>
      <c r="AD104" s="149"/>
      <c r="AE104" s="149"/>
      <c r="AF104" s="149"/>
      <c r="AG104" s="149" t="s">
        <v>254</v>
      </c>
      <c r="AH104" s="149"/>
      <c r="AI104" s="149"/>
      <c r="AJ104" s="149"/>
      <c r="AK104" s="149"/>
      <c r="AL104" s="149"/>
      <c r="AM104" s="149"/>
      <c r="AN104" s="149"/>
      <c r="AO104" s="149"/>
      <c r="AP104" s="149"/>
      <c r="AQ104" s="149"/>
      <c r="AR104" s="149"/>
      <c r="AS104" s="149"/>
      <c r="AT104" s="149"/>
      <c r="AU104" s="149"/>
      <c r="AV104" s="149"/>
      <c r="AW104" s="149"/>
      <c r="AX104" s="149"/>
      <c r="AY104" s="149"/>
      <c r="AZ104" s="149"/>
      <c r="BA104" s="149"/>
      <c r="BB104" s="149"/>
      <c r="BC104" s="149"/>
      <c r="BD104" s="149"/>
      <c r="BE104" s="149"/>
      <c r="BF104" s="149"/>
      <c r="BG104" s="149"/>
      <c r="BH104" s="149"/>
    </row>
    <row r="105" spans="1:60" outlineLevel="1">
      <c r="A105" s="172">
        <v>49</v>
      </c>
      <c r="B105" s="173" t="s">
        <v>266</v>
      </c>
      <c r="C105" s="186" t="s">
        <v>267</v>
      </c>
      <c r="D105" s="174" t="s">
        <v>123</v>
      </c>
      <c r="E105" s="175">
        <v>30.499030000000001</v>
      </c>
      <c r="F105" s="176"/>
      <c r="G105" s="177">
        <f t="shared" si="0"/>
        <v>0</v>
      </c>
      <c r="H105" s="160"/>
      <c r="I105" s="159">
        <f t="shared" si="1"/>
        <v>0</v>
      </c>
      <c r="J105" s="160"/>
      <c r="K105" s="159">
        <f t="shared" si="2"/>
        <v>0</v>
      </c>
      <c r="L105" s="159">
        <v>21</v>
      </c>
      <c r="M105" s="159">
        <f t="shared" si="3"/>
        <v>0</v>
      </c>
      <c r="N105" s="158">
        <v>0</v>
      </c>
      <c r="O105" s="158">
        <f t="shared" si="4"/>
        <v>0</v>
      </c>
      <c r="P105" s="158">
        <v>0</v>
      </c>
      <c r="Q105" s="158">
        <f t="shared" si="5"/>
        <v>0</v>
      </c>
      <c r="R105" s="159"/>
      <c r="S105" s="159" t="s">
        <v>117</v>
      </c>
      <c r="T105" s="159" t="s">
        <v>117</v>
      </c>
      <c r="U105" s="159">
        <v>6.0000000000000001E-3</v>
      </c>
      <c r="V105" s="159">
        <f t="shared" si="6"/>
        <v>0.18</v>
      </c>
      <c r="W105" s="159"/>
      <c r="X105" s="159" t="s">
        <v>253</v>
      </c>
      <c r="Y105" s="159" t="s">
        <v>119</v>
      </c>
      <c r="Z105" s="149"/>
      <c r="AA105" s="149"/>
      <c r="AB105" s="149"/>
      <c r="AC105" s="149"/>
      <c r="AD105" s="149"/>
      <c r="AE105" s="149"/>
      <c r="AF105" s="149"/>
      <c r="AG105" s="149" t="s">
        <v>254</v>
      </c>
      <c r="AH105" s="149"/>
      <c r="AI105" s="149"/>
      <c r="AJ105" s="149"/>
      <c r="AK105" s="149"/>
      <c r="AL105" s="149"/>
      <c r="AM105" s="149"/>
      <c r="AN105" s="149"/>
      <c r="AO105" s="149"/>
      <c r="AP105" s="149"/>
      <c r="AQ105" s="149"/>
      <c r="AR105" s="149"/>
      <c r="AS105" s="149"/>
      <c r="AT105" s="149"/>
      <c r="AU105" s="149"/>
      <c r="AV105" s="149"/>
      <c r="AW105" s="149"/>
      <c r="AX105" s="149"/>
      <c r="AY105" s="149"/>
      <c r="AZ105" s="149"/>
      <c r="BA105" s="149"/>
      <c r="BB105" s="149"/>
      <c r="BC105" s="149"/>
      <c r="BD105" s="149"/>
      <c r="BE105" s="149"/>
      <c r="BF105" s="149"/>
      <c r="BG105" s="149"/>
      <c r="BH105" s="149"/>
    </row>
    <row r="106" spans="1:60">
      <c r="A106" s="3"/>
      <c r="B106" s="4"/>
      <c r="C106" s="188"/>
      <c r="D106" s="6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AE106">
        <v>15</v>
      </c>
      <c r="AF106">
        <v>21</v>
      </c>
      <c r="AG106" t="s">
        <v>98</v>
      </c>
    </row>
    <row r="107" spans="1:60">
      <c r="A107" s="152"/>
      <c r="B107" s="153" t="s">
        <v>31</v>
      </c>
      <c r="C107" s="189"/>
      <c r="D107" s="154"/>
      <c r="E107" s="155"/>
      <c r="F107" s="155"/>
      <c r="G107" s="171">
        <f>G8+G21+G39+G42+G46+G50+G59+G72+G75+G77+G79+G98</f>
        <v>0</v>
      </c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AE107">
        <f>SUMIF(L7:L105,AE106,G7:G105)</f>
        <v>0</v>
      </c>
      <c r="AF107">
        <f>SUMIF(L7:L105,AF106,G7:G105)</f>
        <v>0</v>
      </c>
      <c r="AG107" t="s">
        <v>268</v>
      </c>
    </row>
    <row r="108" spans="1:60">
      <c r="A108" s="3"/>
      <c r="B108" s="4"/>
      <c r="C108" s="188"/>
      <c r="D108" s="6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</row>
    <row r="109" spans="1:60">
      <c r="A109" s="3"/>
      <c r="B109" s="4"/>
      <c r="C109" s="188"/>
      <c r="D109" s="6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</row>
    <row r="110" spans="1:60">
      <c r="A110" s="943" t="s">
        <v>269</v>
      </c>
      <c r="B110" s="943"/>
      <c r="C110" s="944"/>
      <c r="D110" s="6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</row>
    <row r="111" spans="1:60">
      <c r="A111" s="924"/>
      <c r="B111" s="925"/>
      <c r="C111" s="926"/>
      <c r="D111" s="925"/>
      <c r="E111" s="925"/>
      <c r="F111" s="925"/>
      <c r="G111" s="927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AG111" t="s">
        <v>270</v>
      </c>
    </row>
    <row r="112" spans="1:60">
      <c r="A112" s="928"/>
      <c r="B112" s="929"/>
      <c r="C112" s="930"/>
      <c r="D112" s="929"/>
      <c r="E112" s="929"/>
      <c r="F112" s="929"/>
      <c r="G112" s="931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</row>
    <row r="113" spans="1:33">
      <c r="A113" s="928"/>
      <c r="B113" s="929"/>
      <c r="C113" s="930"/>
      <c r="D113" s="929"/>
      <c r="E113" s="929"/>
      <c r="F113" s="929"/>
      <c r="G113" s="931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</row>
    <row r="114" spans="1:33">
      <c r="A114" s="928"/>
      <c r="B114" s="929"/>
      <c r="C114" s="930"/>
      <c r="D114" s="929"/>
      <c r="E114" s="929"/>
      <c r="F114" s="929"/>
      <c r="G114" s="931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</row>
    <row r="115" spans="1:33">
      <c r="A115" s="932"/>
      <c r="B115" s="933"/>
      <c r="C115" s="934"/>
      <c r="D115" s="933"/>
      <c r="E115" s="933"/>
      <c r="F115" s="933"/>
      <c r="G115" s="935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</row>
    <row r="116" spans="1:33">
      <c r="A116" s="3"/>
      <c r="B116" s="4"/>
      <c r="C116" s="188"/>
      <c r="D116" s="6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</row>
    <row r="117" spans="1:33">
      <c r="C117" s="190"/>
      <c r="D117" s="10"/>
      <c r="AG117" t="s">
        <v>271</v>
      </c>
    </row>
    <row r="118" spans="1:33">
      <c r="D118" s="10"/>
    </row>
    <row r="119" spans="1:33">
      <c r="D119" s="10"/>
    </row>
    <row r="120" spans="1:33">
      <c r="D120" s="10"/>
    </row>
    <row r="121" spans="1:33">
      <c r="D121" s="10"/>
    </row>
    <row r="122" spans="1:33">
      <c r="D122" s="10"/>
    </row>
    <row r="123" spans="1:33">
      <c r="D123" s="10"/>
    </row>
    <row r="124" spans="1:33">
      <c r="D124" s="10"/>
    </row>
    <row r="125" spans="1:33">
      <c r="D125" s="10"/>
    </row>
    <row r="126" spans="1:33">
      <c r="D126" s="10"/>
    </row>
    <row r="127" spans="1:33">
      <c r="D127" s="10"/>
    </row>
    <row r="128" spans="1:33">
      <c r="D128" s="10"/>
    </row>
    <row r="129" spans="4:4">
      <c r="D129" s="10"/>
    </row>
    <row r="130" spans="4:4">
      <c r="D130" s="10"/>
    </row>
    <row r="131" spans="4:4">
      <c r="D131" s="10"/>
    </row>
    <row r="132" spans="4:4">
      <c r="D132" s="10"/>
    </row>
    <row r="133" spans="4:4">
      <c r="D133" s="10"/>
    </row>
    <row r="134" spans="4:4">
      <c r="D134" s="10"/>
    </row>
    <row r="135" spans="4:4">
      <c r="D135" s="10"/>
    </row>
    <row r="136" spans="4:4">
      <c r="D136" s="10"/>
    </row>
    <row r="137" spans="4:4">
      <c r="D137" s="10"/>
    </row>
    <row r="138" spans="4:4">
      <c r="D138" s="10"/>
    </row>
    <row r="139" spans="4:4">
      <c r="D139" s="10"/>
    </row>
    <row r="140" spans="4:4">
      <c r="D140" s="10"/>
    </row>
    <row r="141" spans="4:4">
      <c r="D141" s="10"/>
    </row>
    <row r="142" spans="4:4">
      <c r="D142" s="10"/>
    </row>
    <row r="143" spans="4:4">
      <c r="D143" s="10"/>
    </row>
    <row r="144" spans="4:4">
      <c r="D144" s="10"/>
    </row>
    <row r="145" spans="4:4">
      <c r="D145" s="10"/>
    </row>
    <row r="146" spans="4:4">
      <c r="D146" s="10"/>
    </row>
    <row r="147" spans="4:4">
      <c r="D147" s="10"/>
    </row>
    <row r="148" spans="4:4">
      <c r="D148" s="10"/>
    </row>
    <row r="149" spans="4:4">
      <c r="D149" s="10"/>
    </row>
    <row r="150" spans="4:4">
      <c r="D150" s="10"/>
    </row>
    <row r="151" spans="4:4">
      <c r="D151" s="10"/>
    </row>
    <row r="152" spans="4:4">
      <c r="D152" s="10"/>
    </row>
    <row r="153" spans="4:4">
      <c r="D153" s="10"/>
    </row>
    <row r="154" spans="4:4">
      <c r="D154" s="10"/>
    </row>
    <row r="155" spans="4:4">
      <c r="D155" s="10"/>
    </row>
    <row r="156" spans="4:4">
      <c r="D156" s="10"/>
    </row>
    <row r="157" spans="4:4">
      <c r="D157" s="10"/>
    </row>
    <row r="158" spans="4:4">
      <c r="D158" s="10"/>
    </row>
    <row r="159" spans="4:4">
      <c r="D159" s="10"/>
    </row>
    <row r="160" spans="4:4">
      <c r="D160" s="10"/>
    </row>
    <row r="161" spans="4:4">
      <c r="D161" s="10"/>
    </row>
    <row r="162" spans="4:4">
      <c r="D162" s="10"/>
    </row>
    <row r="163" spans="4:4">
      <c r="D163" s="10"/>
    </row>
    <row r="164" spans="4:4">
      <c r="D164" s="10"/>
    </row>
    <row r="165" spans="4:4">
      <c r="D165" s="10"/>
    </row>
    <row r="166" spans="4:4">
      <c r="D166" s="10"/>
    </row>
    <row r="167" spans="4:4">
      <c r="D167" s="10"/>
    </row>
    <row r="168" spans="4:4">
      <c r="D168" s="10"/>
    </row>
    <row r="169" spans="4:4">
      <c r="D169" s="10"/>
    </row>
    <row r="170" spans="4:4">
      <c r="D170" s="10"/>
    </row>
    <row r="171" spans="4:4">
      <c r="D171" s="10"/>
    </row>
    <row r="172" spans="4:4">
      <c r="D172" s="10"/>
    </row>
    <row r="173" spans="4:4">
      <c r="D173" s="10"/>
    </row>
    <row r="174" spans="4:4">
      <c r="D174" s="10"/>
    </row>
    <row r="175" spans="4:4">
      <c r="D175" s="10"/>
    </row>
    <row r="176" spans="4:4">
      <c r="D176" s="10"/>
    </row>
    <row r="177" spans="4:4">
      <c r="D177" s="10"/>
    </row>
    <row r="178" spans="4:4">
      <c r="D178" s="10"/>
    </row>
    <row r="179" spans="4:4">
      <c r="D179" s="10"/>
    </row>
    <row r="180" spans="4:4">
      <c r="D180" s="10"/>
    </row>
    <row r="181" spans="4:4">
      <c r="D181" s="10"/>
    </row>
    <row r="182" spans="4:4">
      <c r="D182" s="10"/>
    </row>
    <row r="183" spans="4:4">
      <c r="D183" s="10"/>
    </row>
    <row r="184" spans="4:4">
      <c r="D184" s="10"/>
    </row>
    <row r="185" spans="4:4">
      <c r="D185" s="10"/>
    </row>
    <row r="186" spans="4:4">
      <c r="D186" s="10"/>
    </row>
    <row r="187" spans="4:4">
      <c r="D187" s="10"/>
    </row>
    <row r="188" spans="4:4">
      <c r="D188" s="10"/>
    </row>
    <row r="189" spans="4:4">
      <c r="D189" s="10"/>
    </row>
    <row r="190" spans="4:4">
      <c r="D190" s="10"/>
    </row>
    <row r="191" spans="4:4">
      <c r="D191" s="10"/>
    </row>
    <row r="192" spans="4:4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sheetProtection algorithmName="SHA-512" hashValue="iP9HRLlENZLJ7/5eW5mxH1Kmzm1bVUhIda+kvPifsP+zcRmrYBTedDQpjmTdqXNHRwUdomOtCCKCGA2fbvqK6w==" saltValue="xWCtqJdzxY3KYOztAyWB9A==" spinCount="100000" sheet="1" formatRows="0"/>
  <mergeCells count="6">
    <mergeCell ref="A111:G115"/>
    <mergeCell ref="A1:G1"/>
    <mergeCell ref="C2:G2"/>
    <mergeCell ref="C3:G3"/>
    <mergeCell ref="C4:G4"/>
    <mergeCell ref="A110:C110"/>
  </mergeCells>
  <pageMargins left="0.59055118110236204" right="0.196850393700787" top="0.78740157499999996" bottom="0.78740157499999996" header="0.3" footer="0.3"/>
  <pageSetup paperSize="9" orientation="portrait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F2C1DD-F74A-43A4-AB93-DAC291B51DB1}">
  <dimension ref="A1:G2"/>
  <sheetViews>
    <sheetView workbookViewId="0"/>
  </sheetViews>
  <sheetFormatPr defaultRowHeight="12.75"/>
  <cols>
    <col min="1" max="16384" width="9.140625" style="193"/>
  </cols>
  <sheetData>
    <row r="1" spans="1:7">
      <c r="A1" s="191" t="s">
        <v>40</v>
      </c>
      <c r="B1" s="192"/>
      <c r="C1" s="192"/>
      <c r="D1" s="192"/>
      <c r="E1" s="192"/>
      <c r="F1" s="192"/>
      <c r="G1" s="192"/>
    </row>
    <row r="2" spans="1:7" ht="67.5" customHeight="1">
      <c r="A2" s="945" t="s">
        <v>272</v>
      </c>
      <c r="B2" s="945"/>
      <c r="C2" s="945"/>
      <c r="D2" s="945"/>
      <c r="E2" s="945"/>
      <c r="F2" s="945"/>
      <c r="G2" s="945"/>
    </row>
  </sheetData>
  <sheetProtection password="CB91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AC65CB-FDB1-4B94-BA91-AE1199AFAF1D}">
  <dimension ref="A1:C12"/>
  <sheetViews>
    <sheetView workbookViewId="0"/>
  </sheetViews>
  <sheetFormatPr defaultRowHeight="11.25"/>
  <cols>
    <col min="1" max="1" width="16.7109375" style="196" customWidth="1"/>
    <col min="2" max="2" width="53.7109375" style="196" customWidth="1"/>
    <col min="3" max="3" width="16.7109375" style="196" customWidth="1"/>
    <col min="4" max="256" width="9.140625" style="196"/>
    <col min="257" max="257" width="16.7109375" style="196" customWidth="1"/>
    <col min="258" max="258" width="53.7109375" style="196" customWidth="1"/>
    <col min="259" max="259" width="16.7109375" style="196" customWidth="1"/>
    <col min="260" max="512" width="9.140625" style="196"/>
    <col min="513" max="513" width="16.7109375" style="196" customWidth="1"/>
    <col min="514" max="514" width="53.7109375" style="196" customWidth="1"/>
    <col min="515" max="515" width="16.7109375" style="196" customWidth="1"/>
    <col min="516" max="768" width="9.140625" style="196"/>
    <col min="769" max="769" width="16.7109375" style="196" customWidth="1"/>
    <col min="770" max="770" width="53.7109375" style="196" customWidth="1"/>
    <col min="771" max="771" width="16.7109375" style="196" customWidth="1"/>
    <col min="772" max="1024" width="9.140625" style="196"/>
    <col min="1025" max="1025" width="16.7109375" style="196" customWidth="1"/>
    <col min="1026" max="1026" width="53.7109375" style="196" customWidth="1"/>
    <col min="1027" max="1027" width="16.7109375" style="196" customWidth="1"/>
    <col min="1028" max="1280" width="9.140625" style="196"/>
    <col min="1281" max="1281" width="16.7109375" style="196" customWidth="1"/>
    <col min="1282" max="1282" width="53.7109375" style="196" customWidth="1"/>
    <col min="1283" max="1283" width="16.7109375" style="196" customWidth="1"/>
    <col min="1284" max="1536" width="9.140625" style="196"/>
    <col min="1537" max="1537" width="16.7109375" style="196" customWidth="1"/>
    <col min="1538" max="1538" width="53.7109375" style="196" customWidth="1"/>
    <col min="1539" max="1539" width="16.7109375" style="196" customWidth="1"/>
    <col min="1540" max="1792" width="9.140625" style="196"/>
    <col min="1793" max="1793" width="16.7109375" style="196" customWidth="1"/>
    <col min="1794" max="1794" width="53.7109375" style="196" customWidth="1"/>
    <col min="1795" max="1795" width="16.7109375" style="196" customWidth="1"/>
    <col min="1796" max="2048" width="9.140625" style="196"/>
    <col min="2049" max="2049" width="16.7109375" style="196" customWidth="1"/>
    <col min="2050" max="2050" width="53.7109375" style="196" customWidth="1"/>
    <col min="2051" max="2051" width="16.7109375" style="196" customWidth="1"/>
    <col min="2052" max="2304" width="9.140625" style="196"/>
    <col min="2305" max="2305" width="16.7109375" style="196" customWidth="1"/>
    <col min="2306" max="2306" width="53.7109375" style="196" customWidth="1"/>
    <col min="2307" max="2307" width="16.7109375" style="196" customWidth="1"/>
    <col min="2308" max="2560" width="9.140625" style="196"/>
    <col min="2561" max="2561" width="16.7109375" style="196" customWidth="1"/>
    <col min="2562" max="2562" width="53.7109375" style="196" customWidth="1"/>
    <col min="2563" max="2563" width="16.7109375" style="196" customWidth="1"/>
    <col min="2564" max="2816" width="9.140625" style="196"/>
    <col min="2817" max="2817" width="16.7109375" style="196" customWidth="1"/>
    <col min="2818" max="2818" width="53.7109375" style="196" customWidth="1"/>
    <col min="2819" max="2819" width="16.7109375" style="196" customWidth="1"/>
    <col min="2820" max="3072" width="9.140625" style="196"/>
    <col min="3073" max="3073" width="16.7109375" style="196" customWidth="1"/>
    <col min="3074" max="3074" width="53.7109375" style="196" customWidth="1"/>
    <col min="3075" max="3075" width="16.7109375" style="196" customWidth="1"/>
    <col min="3076" max="3328" width="9.140625" style="196"/>
    <col min="3329" max="3329" width="16.7109375" style="196" customWidth="1"/>
    <col min="3330" max="3330" width="53.7109375" style="196" customWidth="1"/>
    <col min="3331" max="3331" width="16.7109375" style="196" customWidth="1"/>
    <col min="3332" max="3584" width="9.140625" style="196"/>
    <col min="3585" max="3585" width="16.7109375" style="196" customWidth="1"/>
    <col min="3586" max="3586" width="53.7109375" style="196" customWidth="1"/>
    <col min="3587" max="3587" width="16.7109375" style="196" customWidth="1"/>
    <col min="3588" max="3840" width="9.140625" style="196"/>
    <col min="3841" max="3841" width="16.7109375" style="196" customWidth="1"/>
    <col min="3842" max="3842" width="53.7109375" style="196" customWidth="1"/>
    <col min="3843" max="3843" width="16.7109375" style="196" customWidth="1"/>
    <col min="3844" max="4096" width="9.140625" style="196"/>
    <col min="4097" max="4097" width="16.7109375" style="196" customWidth="1"/>
    <col min="4098" max="4098" width="53.7109375" style="196" customWidth="1"/>
    <col min="4099" max="4099" width="16.7109375" style="196" customWidth="1"/>
    <col min="4100" max="4352" width="9.140625" style="196"/>
    <col min="4353" max="4353" width="16.7109375" style="196" customWidth="1"/>
    <col min="4354" max="4354" width="53.7109375" style="196" customWidth="1"/>
    <col min="4355" max="4355" width="16.7109375" style="196" customWidth="1"/>
    <col min="4356" max="4608" width="9.140625" style="196"/>
    <col min="4609" max="4609" width="16.7109375" style="196" customWidth="1"/>
    <col min="4610" max="4610" width="53.7109375" style="196" customWidth="1"/>
    <col min="4611" max="4611" width="16.7109375" style="196" customWidth="1"/>
    <col min="4612" max="4864" width="9.140625" style="196"/>
    <col min="4865" max="4865" width="16.7109375" style="196" customWidth="1"/>
    <col min="4866" max="4866" width="53.7109375" style="196" customWidth="1"/>
    <col min="4867" max="4867" width="16.7109375" style="196" customWidth="1"/>
    <col min="4868" max="5120" width="9.140625" style="196"/>
    <col min="5121" max="5121" width="16.7109375" style="196" customWidth="1"/>
    <col min="5122" max="5122" width="53.7109375" style="196" customWidth="1"/>
    <col min="5123" max="5123" width="16.7109375" style="196" customWidth="1"/>
    <col min="5124" max="5376" width="9.140625" style="196"/>
    <col min="5377" max="5377" width="16.7109375" style="196" customWidth="1"/>
    <col min="5378" max="5378" width="53.7109375" style="196" customWidth="1"/>
    <col min="5379" max="5379" width="16.7109375" style="196" customWidth="1"/>
    <col min="5380" max="5632" width="9.140625" style="196"/>
    <col min="5633" max="5633" width="16.7109375" style="196" customWidth="1"/>
    <col min="5634" max="5634" width="53.7109375" style="196" customWidth="1"/>
    <col min="5635" max="5635" width="16.7109375" style="196" customWidth="1"/>
    <col min="5636" max="5888" width="9.140625" style="196"/>
    <col min="5889" max="5889" width="16.7109375" style="196" customWidth="1"/>
    <col min="5890" max="5890" width="53.7109375" style="196" customWidth="1"/>
    <col min="5891" max="5891" width="16.7109375" style="196" customWidth="1"/>
    <col min="5892" max="6144" width="9.140625" style="196"/>
    <col min="6145" max="6145" width="16.7109375" style="196" customWidth="1"/>
    <col min="6146" max="6146" width="53.7109375" style="196" customWidth="1"/>
    <col min="6147" max="6147" width="16.7109375" style="196" customWidth="1"/>
    <col min="6148" max="6400" width="9.140625" style="196"/>
    <col min="6401" max="6401" width="16.7109375" style="196" customWidth="1"/>
    <col min="6402" max="6402" width="53.7109375" style="196" customWidth="1"/>
    <col min="6403" max="6403" width="16.7109375" style="196" customWidth="1"/>
    <col min="6404" max="6656" width="9.140625" style="196"/>
    <col min="6657" max="6657" width="16.7109375" style="196" customWidth="1"/>
    <col min="6658" max="6658" width="53.7109375" style="196" customWidth="1"/>
    <col min="6659" max="6659" width="16.7109375" style="196" customWidth="1"/>
    <col min="6660" max="6912" width="9.140625" style="196"/>
    <col min="6913" max="6913" width="16.7109375" style="196" customWidth="1"/>
    <col min="6914" max="6914" width="53.7109375" style="196" customWidth="1"/>
    <col min="6915" max="6915" width="16.7109375" style="196" customWidth="1"/>
    <col min="6916" max="7168" width="9.140625" style="196"/>
    <col min="7169" max="7169" width="16.7109375" style="196" customWidth="1"/>
    <col min="7170" max="7170" width="53.7109375" style="196" customWidth="1"/>
    <col min="7171" max="7171" width="16.7109375" style="196" customWidth="1"/>
    <col min="7172" max="7424" width="9.140625" style="196"/>
    <col min="7425" max="7425" width="16.7109375" style="196" customWidth="1"/>
    <col min="7426" max="7426" width="53.7109375" style="196" customWidth="1"/>
    <col min="7427" max="7427" width="16.7109375" style="196" customWidth="1"/>
    <col min="7428" max="7680" width="9.140625" style="196"/>
    <col min="7681" max="7681" width="16.7109375" style="196" customWidth="1"/>
    <col min="7682" max="7682" width="53.7109375" style="196" customWidth="1"/>
    <col min="7683" max="7683" width="16.7109375" style="196" customWidth="1"/>
    <col min="7684" max="7936" width="9.140625" style="196"/>
    <col min="7937" max="7937" width="16.7109375" style="196" customWidth="1"/>
    <col min="7938" max="7938" width="53.7109375" style="196" customWidth="1"/>
    <col min="7939" max="7939" width="16.7109375" style="196" customWidth="1"/>
    <col min="7940" max="8192" width="9.140625" style="196"/>
    <col min="8193" max="8193" width="16.7109375" style="196" customWidth="1"/>
    <col min="8194" max="8194" width="53.7109375" style="196" customWidth="1"/>
    <col min="8195" max="8195" width="16.7109375" style="196" customWidth="1"/>
    <col min="8196" max="8448" width="9.140625" style="196"/>
    <col min="8449" max="8449" width="16.7109375" style="196" customWidth="1"/>
    <col min="8450" max="8450" width="53.7109375" style="196" customWidth="1"/>
    <col min="8451" max="8451" width="16.7109375" style="196" customWidth="1"/>
    <col min="8452" max="8704" width="9.140625" style="196"/>
    <col min="8705" max="8705" width="16.7109375" style="196" customWidth="1"/>
    <col min="8706" max="8706" width="53.7109375" style="196" customWidth="1"/>
    <col min="8707" max="8707" width="16.7109375" style="196" customWidth="1"/>
    <col min="8708" max="8960" width="9.140625" style="196"/>
    <col min="8961" max="8961" width="16.7109375" style="196" customWidth="1"/>
    <col min="8962" max="8962" width="53.7109375" style="196" customWidth="1"/>
    <col min="8963" max="8963" width="16.7109375" style="196" customWidth="1"/>
    <col min="8964" max="9216" width="9.140625" style="196"/>
    <col min="9217" max="9217" width="16.7109375" style="196" customWidth="1"/>
    <col min="9218" max="9218" width="53.7109375" style="196" customWidth="1"/>
    <col min="9219" max="9219" width="16.7109375" style="196" customWidth="1"/>
    <col min="9220" max="9472" width="9.140625" style="196"/>
    <col min="9473" max="9473" width="16.7109375" style="196" customWidth="1"/>
    <col min="9474" max="9474" width="53.7109375" style="196" customWidth="1"/>
    <col min="9475" max="9475" width="16.7109375" style="196" customWidth="1"/>
    <col min="9476" max="9728" width="9.140625" style="196"/>
    <col min="9729" max="9729" width="16.7109375" style="196" customWidth="1"/>
    <col min="9730" max="9730" width="53.7109375" style="196" customWidth="1"/>
    <col min="9731" max="9731" width="16.7109375" style="196" customWidth="1"/>
    <col min="9732" max="9984" width="9.140625" style="196"/>
    <col min="9985" max="9985" width="16.7109375" style="196" customWidth="1"/>
    <col min="9986" max="9986" width="53.7109375" style="196" customWidth="1"/>
    <col min="9987" max="9987" width="16.7109375" style="196" customWidth="1"/>
    <col min="9988" max="10240" width="9.140625" style="196"/>
    <col min="10241" max="10241" width="16.7109375" style="196" customWidth="1"/>
    <col min="10242" max="10242" width="53.7109375" style="196" customWidth="1"/>
    <col min="10243" max="10243" width="16.7109375" style="196" customWidth="1"/>
    <col min="10244" max="10496" width="9.140625" style="196"/>
    <col min="10497" max="10497" width="16.7109375" style="196" customWidth="1"/>
    <col min="10498" max="10498" width="53.7109375" style="196" customWidth="1"/>
    <col min="10499" max="10499" width="16.7109375" style="196" customWidth="1"/>
    <col min="10500" max="10752" width="9.140625" style="196"/>
    <col min="10753" max="10753" width="16.7109375" style="196" customWidth="1"/>
    <col min="10754" max="10754" width="53.7109375" style="196" customWidth="1"/>
    <col min="10755" max="10755" width="16.7109375" style="196" customWidth="1"/>
    <col min="10756" max="11008" width="9.140625" style="196"/>
    <col min="11009" max="11009" width="16.7109375" style="196" customWidth="1"/>
    <col min="11010" max="11010" width="53.7109375" style="196" customWidth="1"/>
    <col min="11011" max="11011" width="16.7109375" style="196" customWidth="1"/>
    <col min="11012" max="11264" width="9.140625" style="196"/>
    <col min="11265" max="11265" width="16.7109375" style="196" customWidth="1"/>
    <col min="11266" max="11266" width="53.7109375" style="196" customWidth="1"/>
    <col min="11267" max="11267" width="16.7109375" style="196" customWidth="1"/>
    <col min="11268" max="11520" width="9.140625" style="196"/>
    <col min="11521" max="11521" width="16.7109375" style="196" customWidth="1"/>
    <col min="11522" max="11522" width="53.7109375" style="196" customWidth="1"/>
    <col min="11523" max="11523" width="16.7109375" style="196" customWidth="1"/>
    <col min="11524" max="11776" width="9.140625" style="196"/>
    <col min="11777" max="11777" width="16.7109375" style="196" customWidth="1"/>
    <col min="11778" max="11778" width="53.7109375" style="196" customWidth="1"/>
    <col min="11779" max="11779" width="16.7109375" style="196" customWidth="1"/>
    <col min="11780" max="12032" width="9.140625" style="196"/>
    <col min="12033" max="12033" width="16.7109375" style="196" customWidth="1"/>
    <col min="12034" max="12034" width="53.7109375" style="196" customWidth="1"/>
    <col min="12035" max="12035" width="16.7109375" style="196" customWidth="1"/>
    <col min="12036" max="12288" width="9.140625" style="196"/>
    <col min="12289" max="12289" width="16.7109375" style="196" customWidth="1"/>
    <col min="12290" max="12290" width="53.7109375" style="196" customWidth="1"/>
    <col min="12291" max="12291" width="16.7109375" style="196" customWidth="1"/>
    <col min="12292" max="12544" width="9.140625" style="196"/>
    <col min="12545" max="12545" width="16.7109375" style="196" customWidth="1"/>
    <col min="12546" max="12546" width="53.7109375" style="196" customWidth="1"/>
    <col min="12547" max="12547" width="16.7109375" style="196" customWidth="1"/>
    <col min="12548" max="12800" width="9.140625" style="196"/>
    <col min="12801" max="12801" width="16.7109375" style="196" customWidth="1"/>
    <col min="12802" max="12802" width="53.7109375" style="196" customWidth="1"/>
    <col min="12803" max="12803" width="16.7109375" style="196" customWidth="1"/>
    <col min="12804" max="13056" width="9.140625" style="196"/>
    <col min="13057" max="13057" width="16.7109375" style="196" customWidth="1"/>
    <col min="13058" max="13058" width="53.7109375" style="196" customWidth="1"/>
    <col min="13059" max="13059" width="16.7109375" style="196" customWidth="1"/>
    <col min="13060" max="13312" width="9.140625" style="196"/>
    <col min="13313" max="13313" width="16.7109375" style="196" customWidth="1"/>
    <col min="13314" max="13314" width="53.7109375" style="196" customWidth="1"/>
    <col min="13315" max="13315" width="16.7109375" style="196" customWidth="1"/>
    <col min="13316" max="13568" width="9.140625" style="196"/>
    <col min="13569" max="13569" width="16.7109375" style="196" customWidth="1"/>
    <col min="13570" max="13570" width="53.7109375" style="196" customWidth="1"/>
    <col min="13571" max="13571" width="16.7109375" style="196" customWidth="1"/>
    <col min="13572" max="13824" width="9.140625" style="196"/>
    <col min="13825" max="13825" width="16.7109375" style="196" customWidth="1"/>
    <col min="13826" max="13826" width="53.7109375" style="196" customWidth="1"/>
    <col min="13827" max="13827" width="16.7109375" style="196" customWidth="1"/>
    <col min="13828" max="14080" width="9.140625" style="196"/>
    <col min="14081" max="14081" width="16.7109375" style="196" customWidth="1"/>
    <col min="14082" max="14082" width="53.7109375" style="196" customWidth="1"/>
    <col min="14083" max="14083" width="16.7109375" style="196" customWidth="1"/>
    <col min="14084" max="14336" width="9.140625" style="196"/>
    <col min="14337" max="14337" width="16.7109375" style="196" customWidth="1"/>
    <col min="14338" max="14338" width="53.7109375" style="196" customWidth="1"/>
    <col min="14339" max="14339" width="16.7109375" style="196" customWidth="1"/>
    <col min="14340" max="14592" width="9.140625" style="196"/>
    <col min="14593" max="14593" width="16.7109375" style="196" customWidth="1"/>
    <col min="14594" max="14594" width="53.7109375" style="196" customWidth="1"/>
    <col min="14595" max="14595" width="16.7109375" style="196" customWidth="1"/>
    <col min="14596" max="14848" width="9.140625" style="196"/>
    <col min="14849" max="14849" width="16.7109375" style="196" customWidth="1"/>
    <col min="14850" max="14850" width="53.7109375" style="196" customWidth="1"/>
    <col min="14851" max="14851" width="16.7109375" style="196" customWidth="1"/>
    <col min="14852" max="15104" width="9.140625" style="196"/>
    <col min="15105" max="15105" width="16.7109375" style="196" customWidth="1"/>
    <col min="15106" max="15106" width="53.7109375" style="196" customWidth="1"/>
    <col min="15107" max="15107" width="16.7109375" style="196" customWidth="1"/>
    <col min="15108" max="15360" width="9.140625" style="196"/>
    <col min="15361" max="15361" width="16.7109375" style="196" customWidth="1"/>
    <col min="15362" max="15362" width="53.7109375" style="196" customWidth="1"/>
    <col min="15363" max="15363" width="16.7109375" style="196" customWidth="1"/>
    <col min="15364" max="15616" width="9.140625" style="196"/>
    <col min="15617" max="15617" width="16.7109375" style="196" customWidth="1"/>
    <col min="15618" max="15618" width="53.7109375" style="196" customWidth="1"/>
    <col min="15619" max="15619" width="16.7109375" style="196" customWidth="1"/>
    <col min="15620" max="15872" width="9.140625" style="196"/>
    <col min="15873" max="15873" width="16.7109375" style="196" customWidth="1"/>
    <col min="15874" max="15874" width="53.7109375" style="196" customWidth="1"/>
    <col min="15875" max="15875" width="16.7109375" style="196" customWidth="1"/>
    <col min="15876" max="16128" width="9.140625" style="196"/>
    <col min="16129" max="16129" width="16.7109375" style="196" customWidth="1"/>
    <col min="16130" max="16130" width="53.7109375" style="196" customWidth="1"/>
    <col min="16131" max="16131" width="16.7109375" style="196" customWidth="1"/>
    <col min="16132" max="16384" width="9.140625" style="196"/>
  </cols>
  <sheetData>
    <row r="1" spans="1:3">
      <c r="A1" s="194" t="s">
        <v>273</v>
      </c>
      <c r="B1" s="195"/>
      <c r="C1" s="194"/>
    </row>
    <row r="2" spans="1:3">
      <c r="A2" s="194" t="s">
        <v>274</v>
      </c>
      <c r="B2" s="195"/>
      <c r="C2" s="194"/>
    </row>
    <row r="3" spans="1:3" ht="12" thickBot="1"/>
    <row r="4" spans="1:3" ht="15">
      <c r="A4" s="197" t="s">
        <v>275</v>
      </c>
      <c r="B4" s="198" t="s">
        <v>276</v>
      </c>
      <c r="C4" s="199"/>
    </row>
    <row r="5" spans="1:3" ht="15">
      <c r="A5" s="200" t="s">
        <v>277</v>
      </c>
      <c r="B5" s="201" t="s">
        <v>278</v>
      </c>
      <c r="C5" s="202"/>
    </row>
    <row r="6" spans="1:3" ht="15.75" thickBot="1">
      <c r="A6" s="203"/>
      <c r="B6" s="204" t="s">
        <v>279</v>
      </c>
      <c r="C6" s="205"/>
    </row>
    <row r="8" spans="1:3" ht="15">
      <c r="A8" s="206" t="s">
        <v>280</v>
      </c>
    </row>
    <row r="10" spans="1:3">
      <c r="A10" s="194" t="s">
        <v>22</v>
      </c>
      <c r="B10" s="195"/>
    </row>
    <row r="11" spans="1:3">
      <c r="A11" s="194" t="s">
        <v>281</v>
      </c>
      <c r="B11" s="195"/>
    </row>
    <row r="12" spans="1:3">
      <c r="A12" s="194"/>
      <c r="B12" s="207"/>
    </row>
  </sheetData>
  <sheetProtection password="CB91" sheet="1"/>
  <protectedRanges>
    <protectedRange sqref="B1:B2 B10:B11" name="Oblast1"/>
  </protectedRanges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&amp;CStrana 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6CD4A0-8E8D-48D6-ADB2-EEA05D085328}">
  <dimension ref="A1:G128"/>
  <sheetViews>
    <sheetView workbookViewId="0">
      <selection sqref="A1:G1"/>
    </sheetView>
  </sheetViews>
  <sheetFormatPr defaultRowHeight="11.25"/>
  <cols>
    <col min="1" max="1" width="5.7109375" style="196" customWidth="1"/>
    <col min="2" max="2" width="11.7109375" style="196" customWidth="1"/>
    <col min="3" max="3" width="16.7109375" style="196" customWidth="1"/>
    <col min="4" max="5" width="11.7109375" style="196" customWidth="1"/>
    <col min="6" max="6" width="7.7109375" style="196" customWidth="1"/>
    <col min="7" max="7" width="11.7109375" style="196" customWidth="1"/>
    <col min="8" max="256" width="9.140625" style="196"/>
    <col min="257" max="257" width="5.7109375" style="196" customWidth="1"/>
    <col min="258" max="258" width="11.7109375" style="196" customWidth="1"/>
    <col min="259" max="259" width="16.7109375" style="196" customWidth="1"/>
    <col min="260" max="261" width="11.7109375" style="196" customWidth="1"/>
    <col min="262" max="262" width="7.7109375" style="196" customWidth="1"/>
    <col min="263" max="263" width="11.7109375" style="196" customWidth="1"/>
    <col min="264" max="512" width="9.140625" style="196"/>
    <col min="513" max="513" width="5.7109375" style="196" customWidth="1"/>
    <col min="514" max="514" width="11.7109375" style="196" customWidth="1"/>
    <col min="515" max="515" width="16.7109375" style="196" customWidth="1"/>
    <col min="516" max="517" width="11.7109375" style="196" customWidth="1"/>
    <col min="518" max="518" width="7.7109375" style="196" customWidth="1"/>
    <col min="519" max="519" width="11.7109375" style="196" customWidth="1"/>
    <col min="520" max="768" width="9.140625" style="196"/>
    <col min="769" max="769" width="5.7109375" style="196" customWidth="1"/>
    <col min="770" max="770" width="11.7109375" style="196" customWidth="1"/>
    <col min="771" max="771" width="16.7109375" style="196" customWidth="1"/>
    <col min="772" max="773" width="11.7109375" style="196" customWidth="1"/>
    <col min="774" max="774" width="7.7109375" style="196" customWidth="1"/>
    <col min="775" max="775" width="11.7109375" style="196" customWidth="1"/>
    <col min="776" max="1024" width="9.140625" style="196"/>
    <col min="1025" max="1025" width="5.7109375" style="196" customWidth="1"/>
    <col min="1026" max="1026" width="11.7109375" style="196" customWidth="1"/>
    <col min="1027" max="1027" width="16.7109375" style="196" customWidth="1"/>
    <col min="1028" max="1029" width="11.7109375" style="196" customWidth="1"/>
    <col min="1030" max="1030" width="7.7109375" style="196" customWidth="1"/>
    <col min="1031" max="1031" width="11.7109375" style="196" customWidth="1"/>
    <col min="1032" max="1280" width="9.140625" style="196"/>
    <col min="1281" max="1281" width="5.7109375" style="196" customWidth="1"/>
    <col min="1282" max="1282" width="11.7109375" style="196" customWidth="1"/>
    <col min="1283" max="1283" width="16.7109375" style="196" customWidth="1"/>
    <col min="1284" max="1285" width="11.7109375" style="196" customWidth="1"/>
    <col min="1286" max="1286" width="7.7109375" style="196" customWidth="1"/>
    <col min="1287" max="1287" width="11.7109375" style="196" customWidth="1"/>
    <col min="1288" max="1536" width="9.140625" style="196"/>
    <col min="1537" max="1537" width="5.7109375" style="196" customWidth="1"/>
    <col min="1538" max="1538" width="11.7109375" style="196" customWidth="1"/>
    <col min="1539" max="1539" width="16.7109375" style="196" customWidth="1"/>
    <col min="1540" max="1541" width="11.7109375" style="196" customWidth="1"/>
    <col min="1542" max="1542" width="7.7109375" style="196" customWidth="1"/>
    <col min="1543" max="1543" width="11.7109375" style="196" customWidth="1"/>
    <col min="1544" max="1792" width="9.140625" style="196"/>
    <col min="1793" max="1793" width="5.7109375" style="196" customWidth="1"/>
    <col min="1794" max="1794" width="11.7109375" style="196" customWidth="1"/>
    <col min="1795" max="1795" width="16.7109375" style="196" customWidth="1"/>
    <col min="1796" max="1797" width="11.7109375" style="196" customWidth="1"/>
    <col min="1798" max="1798" width="7.7109375" style="196" customWidth="1"/>
    <col min="1799" max="1799" width="11.7109375" style="196" customWidth="1"/>
    <col min="1800" max="2048" width="9.140625" style="196"/>
    <col min="2049" max="2049" width="5.7109375" style="196" customWidth="1"/>
    <col min="2050" max="2050" width="11.7109375" style="196" customWidth="1"/>
    <col min="2051" max="2051" width="16.7109375" style="196" customWidth="1"/>
    <col min="2052" max="2053" width="11.7109375" style="196" customWidth="1"/>
    <col min="2054" max="2054" width="7.7109375" style="196" customWidth="1"/>
    <col min="2055" max="2055" width="11.7109375" style="196" customWidth="1"/>
    <col min="2056" max="2304" width="9.140625" style="196"/>
    <col min="2305" max="2305" width="5.7109375" style="196" customWidth="1"/>
    <col min="2306" max="2306" width="11.7109375" style="196" customWidth="1"/>
    <col min="2307" max="2307" width="16.7109375" style="196" customWidth="1"/>
    <col min="2308" max="2309" width="11.7109375" style="196" customWidth="1"/>
    <col min="2310" max="2310" width="7.7109375" style="196" customWidth="1"/>
    <col min="2311" max="2311" width="11.7109375" style="196" customWidth="1"/>
    <col min="2312" max="2560" width="9.140625" style="196"/>
    <col min="2561" max="2561" width="5.7109375" style="196" customWidth="1"/>
    <col min="2562" max="2562" width="11.7109375" style="196" customWidth="1"/>
    <col min="2563" max="2563" width="16.7109375" style="196" customWidth="1"/>
    <col min="2564" max="2565" width="11.7109375" style="196" customWidth="1"/>
    <col min="2566" max="2566" width="7.7109375" style="196" customWidth="1"/>
    <col min="2567" max="2567" width="11.7109375" style="196" customWidth="1"/>
    <col min="2568" max="2816" width="9.140625" style="196"/>
    <col min="2817" max="2817" width="5.7109375" style="196" customWidth="1"/>
    <col min="2818" max="2818" width="11.7109375" style="196" customWidth="1"/>
    <col min="2819" max="2819" width="16.7109375" style="196" customWidth="1"/>
    <col min="2820" max="2821" width="11.7109375" style="196" customWidth="1"/>
    <col min="2822" max="2822" width="7.7109375" style="196" customWidth="1"/>
    <col min="2823" max="2823" width="11.7109375" style="196" customWidth="1"/>
    <col min="2824" max="3072" width="9.140625" style="196"/>
    <col min="3073" max="3073" width="5.7109375" style="196" customWidth="1"/>
    <col min="3074" max="3074" width="11.7109375" style="196" customWidth="1"/>
    <col min="3075" max="3075" width="16.7109375" style="196" customWidth="1"/>
    <col min="3076" max="3077" width="11.7109375" style="196" customWidth="1"/>
    <col min="3078" max="3078" width="7.7109375" style="196" customWidth="1"/>
    <col min="3079" max="3079" width="11.7109375" style="196" customWidth="1"/>
    <col min="3080" max="3328" width="9.140625" style="196"/>
    <col min="3329" max="3329" width="5.7109375" style="196" customWidth="1"/>
    <col min="3330" max="3330" width="11.7109375" style="196" customWidth="1"/>
    <col min="3331" max="3331" width="16.7109375" style="196" customWidth="1"/>
    <col min="3332" max="3333" width="11.7109375" style="196" customWidth="1"/>
    <col min="3334" max="3334" width="7.7109375" style="196" customWidth="1"/>
    <col min="3335" max="3335" width="11.7109375" style="196" customWidth="1"/>
    <col min="3336" max="3584" width="9.140625" style="196"/>
    <col min="3585" max="3585" width="5.7109375" style="196" customWidth="1"/>
    <col min="3586" max="3586" width="11.7109375" style="196" customWidth="1"/>
    <col min="3587" max="3587" width="16.7109375" style="196" customWidth="1"/>
    <col min="3588" max="3589" width="11.7109375" style="196" customWidth="1"/>
    <col min="3590" max="3590" width="7.7109375" style="196" customWidth="1"/>
    <col min="3591" max="3591" width="11.7109375" style="196" customWidth="1"/>
    <col min="3592" max="3840" width="9.140625" style="196"/>
    <col min="3841" max="3841" width="5.7109375" style="196" customWidth="1"/>
    <col min="3842" max="3842" width="11.7109375" style="196" customWidth="1"/>
    <col min="3843" max="3843" width="16.7109375" style="196" customWidth="1"/>
    <col min="3844" max="3845" width="11.7109375" style="196" customWidth="1"/>
    <col min="3846" max="3846" width="7.7109375" style="196" customWidth="1"/>
    <col min="3847" max="3847" width="11.7109375" style="196" customWidth="1"/>
    <col min="3848" max="4096" width="9.140625" style="196"/>
    <col min="4097" max="4097" width="5.7109375" style="196" customWidth="1"/>
    <col min="4098" max="4098" width="11.7109375" style="196" customWidth="1"/>
    <col min="4099" max="4099" width="16.7109375" style="196" customWidth="1"/>
    <col min="4100" max="4101" width="11.7109375" style="196" customWidth="1"/>
    <col min="4102" max="4102" width="7.7109375" style="196" customWidth="1"/>
    <col min="4103" max="4103" width="11.7109375" style="196" customWidth="1"/>
    <col min="4104" max="4352" width="9.140625" style="196"/>
    <col min="4353" max="4353" width="5.7109375" style="196" customWidth="1"/>
    <col min="4354" max="4354" width="11.7109375" style="196" customWidth="1"/>
    <col min="4355" max="4355" width="16.7109375" style="196" customWidth="1"/>
    <col min="4356" max="4357" width="11.7109375" style="196" customWidth="1"/>
    <col min="4358" max="4358" width="7.7109375" style="196" customWidth="1"/>
    <col min="4359" max="4359" width="11.7109375" style="196" customWidth="1"/>
    <col min="4360" max="4608" width="9.140625" style="196"/>
    <col min="4609" max="4609" width="5.7109375" style="196" customWidth="1"/>
    <col min="4610" max="4610" width="11.7109375" style="196" customWidth="1"/>
    <col min="4611" max="4611" width="16.7109375" style="196" customWidth="1"/>
    <col min="4612" max="4613" width="11.7109375" style="196" customWidth="1"/>
    <col min="4614" max="4614" width="7.7109375" style="196" customWidth="1"/>
    <col min="4615" max="4615" width="11.7109375" style="196" customWidth="1"/>
    <col min="4616" max="4864" width="9.140625" style="196"/>
    <col min="4865" max="4865" width="5.7109375" style="196" customWidth="1"/>
    <col min="4866" max="4866" width="11.7109375" style="196" customWidth="1"/>
    <col min="4867" max="4867" width="16.7109375" style="196" customWidth="1"/>
    <col min="4868" max="4869" width="11.7109375" style="196" customWidth="1"/>
    <col min="4870" max="4870" width="7.7109375" style="196" customWidth="1"/>
    <col min="4871" max="4871" width="11.7109375" style="196" customWidth="1"/>
    <col min="4872" max="5120" width="9.140625" style="196"/>
    <col min="5121" max="5121" width="5.7109375" style="196" customWidth="1"/>
    <col min="5122" max="5122" width="11.7109375" style="196" customWidth="1"/>
    <col min="5123" max="5123" width="16.7109375" style="196" customWidth="1"/>
    <col min="5124" max="5125" width="11.7109375" style="196" customWidth="1"/>
    <col min="5126" max="5126" width="7.7109375" style="196" customWidth="1"/>
    <col min="5127" max="5127" width="11.7109375" style="196" customWidth="1"/>
    <col min="5128" max="5376" width="9.140625" style="196"/>
    <col min="5377" max="5377" width="5.7109375" style="196" customWidth="1"/>
    <col min="5378" max="5378" width="11.7109375" style="196" customWidth="1"/>
    <col min="5379" max="5379" width="16.7109375" style="196" customWidth="1"/>
    <col min="5380" max="5381" width="11.7109375" style="196" customWidth="1"/>
    <col min="5382" max="5382" width="7.7109375" style="196" customWidth="1"/>
    <col min="5383" max="5383" width="11.7109375" style="196" customWidth="1"/>
    <col min="5384" max="5632" width="9.140625" style="196"/>
    <col min="5633" max="5633" width="5.7109375" style="196" customWidth="1"/>
    <col min="5634" max="5634" width="11.7109375" style="196" customWidth="1"/>
    <col min="5635" max="5635" width="16.7109375" style="196" customWidth="1"/>
    <col min="5636" max="5637" width="11.7109375" style="196" customWidth="1"/>
    <col min="5638" max="5638" width="7.7109375" style="196" customWidth="1"/>
    <col min="5639" max="5639" width="11.7109375" style="196" customWidth="1"/>
    <col min="5640" max="5888" width="9.140625" style="196"/>
    <col min="5889" max="5889" width="5.7109375" style="196" customWidth="1"/>
    <col min="5890" max="5890" width="11.7109375" style="196" customWidth="1"/>
    <col min="5891" max="5891" width="16.7109375" style="196" customWidth="1"/>
    <col min="5892" max="5893" width="11.7109375" style="196" customWidth="1"/>
    <col min="5894" max="5894" width="7.7109375" style="196" customWidth="1"/>
    <col min="5895" max="5895" width="11.7109375" style="196" customWidth="1"/>
    <col min="5896" max="6144" width="9.140625" style="196"/>
    <col min="6145" max="6145" width="5.7109375" style="196" customWidth="1"/>
    <col min="6146" max="6146" width="11.7109375" style="196" customWidth="1"/>
    <col min="6147" max="6147" width="16.7109375" style="196" customWidth="1"/>
    <col min="6148" max="6149" width="11.7109375" style="196" customWidth="1"/>
    <col min="6150" max="6150" width="7.7109375" style="196" customWidth="1"/>
    <col min="6151" max="6151" width="11.7109375" style="196" customWidth="1"/>
    <col min="6152" max="6400" width="9.140625" style="196"/>
    <col min="6401" max="6401" width="5.7109375" style="196" customWidth="1"/>
    <col min="6402" max="6402" width="11.7109375" style="196" customWidth="1"/>
    <col min="6403" max="6403" width="16.7109375" style="196" customWidth="1"/>
    <col min="6404" max="6405" width="11.7109375" style="196" customWidth="1"/>
    <col min="6406" max="6406" width="7.7109375" style="196" customWidth="1"/>
    <col min="6407" max="6407" width="11.7109375" style="196" customWidth="1"/>
    <col min="6408" max="6656" width="9.140625" style="196"/>
    <col min="6657" max="6657" width="5.7109375" style="196" customWidth="1"/>
    <col min="6658" max="6658" width="11.7109375" style="196" customWidth="1"/>
    <col min="6659" max="6659" width="16.7109375" style="196" customWidth="1"/>
    <col min="6660" max="6661" width="11.7109375" style="196" customWidth="1"/>
    <col min="6662" max="6662" width="7.7109375" style="196" customWidth="1"/>
    <col min="6663" max="6663" width="11.7109375" style="196" customWidth="1"/>
    <col min="6664" max="6912" width="9.140625" style="196"/>
    <col min="6913" max="6913" width="5.7109375" style="196" customWidth="1"/>
    <col min="6914" max="6914" width="11.7109375" style="196" customWidth="1"/>
    <col min="6915" max="6915" width="16.7109375" style="196" customWidth="1"/>
    <col min="6916" max="6917" width="11.7109375" style="196" customWidth="1"/>
    <col min="6918" max="6918" width="7.7109375" style="196" customWidth="1"/>
    <col min="6919" max="6919" width="11.7109375" style="196" customWidth="1"/>
    <col min="6920" max="7168" width="9.140625" style="196"/>
    <col min="7169" max="7169" width="5.7109375" style="196" customWidth="1"/>
    <col min="7170" max="7170" width="11.7109375" style="196" customWidth="1"/>
    <col min="7171" max="7171" width="16.7109375" style="196" customWidth="1"/>
    <col min="7172" max="7173" width="11.7109375" style="196" customWidth="1"/>
    <col min="7174" max="7174" width="7.7109375" style="196" customWidth="1"/>
    <col min="7175" max="7175" width="11.7109375" style="196" customWidth="1"/>
    <col min="7176" max="7424" width="9.140625" style="196"/>
    <col min="7425" max="7425" width="5.7109375" style="196" customWidth="1"/>
    <col min="7426" max="7426" width="11.7109375" style="196" customWidth="1"/>
    <col min="7427" max="7427" width="16.7109375" style="196" customWidth="1"/>
    <col min="7428" max="7429" width="11.7109375" style="196" customWidth="1"/>
    <col min="7430" max="7430" width="7.7109375" style="196" customWidth="1"/>
    <col min="7431" max="7431" width="11.7109375" style="196" customWidth="1"/>
    <col min="7432" max="7680" width="9.140625" style="196"/>
    <col min="7681" max="7681" width="5.7109375" style="196" customWidth="1"/>
    <col min="7682" max="7682" width="11.7109375" style="196" customWidth="1"/>
    <col min="7683" max="7683" width="16.7109375" style="196" customWidth="1"/>
    <col min="7684" max="7685" width="11.7109375" style="196" customWidth="1"/>
    <col min="7686" max="7686" width="7.7109375" style="196" customWidth="1"/>
    <col min="7687" max="7687" width="11.7109375" style="196" customWidth="1"/>
    <col min="7688" max="7936" width="9.140625" style="196"/>
    <col min="7937" max="7937" width="5.7109375" style="196" customWidth="1"/>
    <col min="7938" max="7938" width="11.7109375" style="196" customWidth="1"/>
    <col min="7939" max="7939" width="16.7109375" style="196" customWidth="1"/>
    <col min="7940" max="7941" width="11.7109375" style="196" customWidth="1"/>
    <col min="7942" max="7942" width="7.7109375" style="196" customWidth="1"/>
    <col min="7943" max="7943" width="11.7109375" style="196" customWidth="1"/>
    <col min="7944" max="8192" width="9.140625" style="196"/>
    <col min="8193" max="8193" width="5.7109375" style="196" customWidth="1"/>
    <col min="8194" max="8194" width="11.7109375" style="196" customWidth="1"/>
    <col min="8195" max="8195" width="16.7109375" style="196" customWidth="1"/>
    <col min="8196" max="8197" width="11.7109375" style="196" customWidth="1"/>
    <col min="8198" max="8198" width="7.7109375" style="196" customWidth="1"/>
    <col min="8199" max="8199" width="11.7109375" style="196" customWidth="1"/>
    <col min="8200" max="8448" width="9.140625" style="196"/>
    <col min="8449" max="8449" width="5.7109375" style="196" customWidth="1"/>
    <col min="8450" max="8450" width="11.7109375" style="196" customWidth="1"/>
    <col min="8451" max="8451" width="16.7109375" style="196" customWidth="1"/>
    <col min="8452" max="8453" width="11.7109375" style="196" customWidth="1"/>
    <col min="8454" max="8454" width="7.7109375" style="196" customWidth="1"/>
    <col min="8455" max="8455" width="11.7109375" style="196" customWidth="1"/>
    <col min="8456" max="8704" width="9.140625" style="196"/>
    <col min="8705" max="8705" width="5.7109375" style="196" customWidth="1"/>
    <col min="8706" max="8706" width="11.7109375" style="196" customWidth="1"/>
    <col min="8707" max="8707" width="16.7109375" style="196" customWidth="1"/>
    <col min="8708" max="8709" width="11.7109375" style="196" customWidth="1"/>
    <col min="8710" max="8710" width="7.7109375" style="196" customWidth="1"/>
    <col min="8711" max="8711" width="11.7109375" style="196" customWidth="1"/>
    <col min="8712" max="8960" width="9.140625" style="196"/>
    <col min="8961" max="8961" width="5.7109375" style="196" customWidth="1"/>
    <col min="8962" max="8962" width="11.7109375" style="196" customWidth="1"/>
    <col min="8963" max="8963" width="16.7109375" style="196" customWidth="1"/>
    <col min="8964" max="8965" width="11.7109375" style="196" customWidth="1"/>
    <col min="8966" max="8966" width="7.7109375" style="196" customWidth="1"/>
    <col min="8967" max="8967" width="11.7109375" style="196" customWidth="1"/>
    <col min="8968" max="9216" width="9.140625" style="196"/>
    <col min="9217" max="9217" width="5.7109375" style="196" customWidth="1"/>
    <col min="9218" max="9218" width="11.7109375" style="196" customWidth="1"/>
    <col min="9219" max="9219" width="16.7109375" style="196" customWidth="1"/>
    <col min="9220" max="9221" width="11.7109375" style="196" customWidth="1"/>
    <col min="9222" max="9222" width="7.7109375" style="196" customWidth="1"/>
    <col min="9223" max="9223" width="11.7109375" style="196" customWidth="1"/>
    <col min="9224" max="9472" width="9.140625" style="196"/>
    <col min="9473" max="9473" width="5.7109375" style="196" customWidth="1"/>
    <col min="9474" max="9474" width="11.7109375" style="196" customWidth="1"/>
    <col min="9475" max="9475" width="16.7109375" style="196" customWidth="1"/>
    <col min="9476" max="9477" width="11.7109375" style="196" customWidth="1"/>
    <col min="9478" max="9478" width="7.7109375" style="196" customWidth="1"/>
    <col min="9479" max="9479" width="11.7109375" style="196" customWidth="1"/>
    <col min="9480" max="9728" width="9.140625" style="196"/>
    <col min="9729" max="9729" width="5.7109375" style="196" customWidth="1"/>
    <col min="9730" max="9730" width="11.7109375" style="196" customWidth="1"/>
    <col min="9731" max="9731" width="16.7109375" style="196" customWidth="1"/>
    <col min="9732" max="9733" width="11.7109375" style="196" customWidth="1"/>
    <col min="9734" max="9734" width="7.7109375" style="196" customWidth="1"/>
    <col min="9735" max="9735" width="11.7109375" style="196" customWidth="1"/>
    <col min="9736" max="9984" width="9.140625" style="196"/>
    <col min="9985" max="9985" width="5.7109375" style="196" customWidth="1"/>
    <col min="9986" max="9986" width="11.7109375" style="196" customWidth="1"/>
    <col min="9987" max="9987" width="16.7109375" style="196" customWidth="1"/>
    <col min="9988" max="9989" width="11.7109375" style="196" customWidth="1"/>
    <col min="9990" max="9990" width="7.7109375" style="196" customWidth="1"/>
    <col min="9991" max="9991" width="11.7109375" style="196" customWidth="1"/>
    <col min="9992" max="10240" width="9.140625" style="196"/>
    <col min="10241" max="10241" width="5.7109375" style="196" customWidth="1"/>
    <col min="10242" max="10242" width="11.7109375" style="196" customWidth="1"/>
    <col min="10243" max="10243" width="16.7109375" style="196" customWidth="1"/>
    <col min="10244" max="10245" width="11.7109375" style="196" customWidth="1"/>
    <col min="10246" max="10246" width="7.7109375" style="196" customWidth="1"/>
    <col min="10247" max="10247" width="11.7109375" style="196" customWidth="1"/>
    <col min="10248" max="10496" width="9.140625" style="196"/>
    <col min="10497" max="10497" width="5.7109375" style="196" customWidth="1"/>
    <col min="10498" max="10498" width="11.7109375" style="196" customWidth="1"/>
    <col min="10499" max="10499" width="16.7109375" style="196" customWidth="1"/>
    <col min="10500" max="10501" width="11.7109375" style="196" customWidth="1"/>
    <col min="10502" max="10502" width="7.7109375" style="196" customWidth="1"/>
    <col min="10503" max="10503" width="11.7109375" style="196" customWidth="1"/>
    <col min="10504" max="10752" width="9.140625" style="196"/>
    <col min="10753" max="10753" width="5.7109375" style="196" customWidth="1"/>
    <col min="10754" max="10754" width="11.7109375" style="196" customWidth="1"/>
    <col min="10755" max="10755" width="16.7109375" style="196" customWidth="1"/>
    <col min="10756" max="10757" width="11.7109375" style="196" customWidth="1"/>
    <col min="10758" max="10758" width="7.7109375" style="196" customWidth="1"/>
    <col min="10759" max="10759" width="11.7109375" style="196" customWidth="1"/>
    <col min="10760" max="11008" width="9.140625" style="196"/>
    <col min="11009" max="11009" width="5.7109375" style="196" customWidth="1"/>
    <col min="11010" max="11010" width="11.7109375" style="196" customWidth="1"/>
    <col min="11011" max="11011" width="16.7109375" style="196" customWidth="1"/>
    <col min="11012" max="11013" width="11.7109375" style="196" customWidth="1"/>
    <col min="11014" max="11014" width="7.7109375" style="196" customWidth="1"/>
    <col min="11015" max="11015" width="11.7109375" style="196" customWidth="1"/>
    <col min="11016" max="11264" width="9.140625" style="196"/>
    <col min="11265" max="11265" width="5.7109375" style="196" customWidth="1"/>
    <col min="11266" max="11266" width="11.7109375" style="196" customWidth="1"/>
    <col min="11267" max="11267" width="16.7109375" style="196" customWidth="1"/>
    <col min="11268" max="11269" width="11.7109375" style="196" customWidth="1"/>
    <col min="11270" max="11270" width="7.7109375" style="196" customWidth="1"/>
    <col min="11271" max="11271" width="11.7109375" style="196" customWidth="1"/>
    <col min="11272" max="11520" width="9.140625" style="196"/>
    <col min="11521" max="11521" width="5.7109375" style="196" customWidth="1"/>
    <col min="11522" max="11522" width="11.7109375" style="196" customWidth="1"/>
    <col min="11523" max="11523" width="16.7109375" style="196" customWidth="1"/>
    <col min="11524" max="11525" width="11.7109375" style="196" customWidth="1"/>
    <col min="11526" max="11526" width="7.7109375" style="196" customWidth="1"/>
    <col min="11527" max="11527" width="11.7109375" style="196" customWidth="1"/>
    <col min="11528" max="11776" width="9.140625" style="196"/>
    <col min="11777" max="11777" width="5.7109375" style="196" customWidth="1"/>
    <col min="11778" max="11778" width="11.7109375" style="196" customWidth="1"/>
    <col min="11779" max="11779" width="16.7109375" style="196" customWidth="1"/>
    <col min="11780" max="11781" width="11.7109375" style="196" customWidth="1"/>
    <col min="11782" max="11782" width="7.7109375" style="196" customWidth="1"/>
    <col min="11783" max="11783" width="11.7109375" style="196" customWidth="1"/>
    <col min="11784" max="12032" width="9.140625" style="196"/>
    <col min="12033" max="12033" width="5.7109375" style="196" customWidth="1"/>
    <col min="12034" max="12034" width="11.7109375" style="196" customWidth="1"/>
    <col min="12035" max="12035" width="16.7109375" style="196" customWidth="1"/>
    <col min="12036" max="12037" width="11.7109375" style="196" customWidth="1"/>
    <col min="12038" max="12038" width="7.7109375" style="196" customWidth="1"/>
    <col min="12039" max="12039" width="11.7109375" style="196" customWidth="1"/>
    <col min="12040" max="12288" width="9.140625" style="196"/>
    <col min="12289" max="12289" width="5.7109375" style="196" customWidth="1"/>
    <col min="12290" max="12290" width="11.7109375" style="196" customWidth="1"/>
    <col min="12291" max="12291" width="16.7109375" style="196" customWidth="1"/>
    <col min="12292" max="12293" width="11.7109375" style="196" customWidth="1"/>
    <col min="12294" max="12294" width="7.7109375" style="196" customWidth="1"/>
    <col min="12295" max="12295" width="11.7109375" style="196" customWidth="1"/>
    <col min="12296" max="12544" width="9.140625" style="196"/>
    <col min="12545" max="12545" width="5.7109375" style="196" customWidth="1"/>
    <col min="12546" max="12546" width="11.7109375" style="196" customWidth="1"/>
    <col min="12547" max="12547" width="16.7109375" style="196" customWidth="1"/>
    <col min="12548" max="12549" width="11.7109375" style="196" customWidth="1"/>
    <col min="12550" max="12550" width="7.7109375" style="196" customWidth="1"/>
    <col min="12551" max="12551" width="11.7109375" style="196" customWidth="1"/>
    <col min="12552" max="12800" width="9.140625" style="196"/>
    <col min="12801" max="12801" width="5.7109375" style="196" customWidth="1"/>
    <col min="12802" max="12802" width="11.7109375" style="196" customWidth="1"/>
    <col min="12803" max="12803" width="16.7109375" style="196" customWidth="1"/>
    <col min="12804" max="12805" width="11.7109375" style="196" customWidth="1"/>
    <col min="12806" max="12806" width="7.7109375" style="196" customWidth="1"/>
    <col min="12807" max="12807" width="11.7109375" style="196" customWidth="1"/>
    <col min="12808" max="13056" width="9.140625" style="196"/>
    <col min="13057" max="13057" width="5.7109375" style="196" customWidth="1"/>
    <col min="13058" max="13058" width="11.7109375" style="196" customWidth="1"/>
    <col min="13059" max="13059" width="16.7109375" style="196" customWidth="1"/>
    <col min="13060" max="13061" width="11.7109375" style="196" customWidth="1"/>
    <col min="13062" max="13062" width="7.7109375" style="196" customWidth="1"/>
    <col min="13063" max="13063" width="11.7109375" style="196" customWidth="1"/>
    <col min="13064" max="13312" width="9.140625" style="196"/>
    <col min="13313" max="13313" width="5.7109375" style="196" customWidth="1"/>
    <col min="13314" max="13314" width="11.7109375" style="196" customWidth="1"/>
    <col min="13315" max="13315" width="16.7109375" style="196" customWidth="1"/>
    <col min="13316" max="13317" width="11.7109375" style="196" customWidth="1"/>
    <col min="13318" max="13318" width="7.7109375" style="196" customWidth="1"/>
    <col min="13319" max="13319" width="11.7109375" style="196" customWidth="1"/>
    <col min="13320" max="13568" width="9.140625" style="196"/>
    <col min="13569" max="13569" width="5.7109375" style="196" customWidth="1"/>
    <col min="13570" max="13570" width="11.7109375" style="196" customWidth="1"/>
    <col min="13571" max="13571" width="16.7109375" style="196" customWidth="1"/>
    <col min="13572" max="13573" width="11.7109375" style="196" customWidth="1"/>
    <col min="13574" max="13574" width="7.7109375" style="196" customWidth="1"/>
    <col min="13575" max="13575" width="11.7109375" style="196" customWidth="1"/>
    <col min="13576" max="13824" width="9.140625" style="196"/>
    <col min="13825" max="13825" width="5.7109375" style="196" customWidth="1"/>
    <col min="13826" max="13826" width="11.7109375" style="196" customWidth="1"/>
    <col min="13827" max="13827" width="16.7109375" style="196" customWidth="1"/>
    <col min="13828" max="13829" width="11.7109375" style="196" customWidth="1"/>
    <col min="13830" max="13830" width="7.7109375" style="196" customWidth="1"/>
    <col min="13831" max="13831" width="11.7109375" style="196" customWidth="1"/>
    <col min="13832" max="14080" width="9.140625" style="196"/>
    <col min="14081" max="14081" width="5.7109375" style="196" customWidth="1"/>
    <col min="14082" max="14082" width="11.7109375" style="196" customWidth="1"/>
    <col min="14083" max="14083" width="16.7109375" style="196" customWidth="1"/>
    <col min="14084" max="14085" width="11.7109375" style="196" customWidth="1"/>
    <col min="14086" max="14086" width="7.7109375" style="196" customWidth="1"/>
    <col min="14087" max="14087" width="11.7109375" style="196" customWidth="1"/>
    <col min="14088" max="14336" width="9.140625" style="196"/>
    <col min="14337" max="14337" width="5.7109375" style="196" customWidth="1"/>
    <col min="14338" max="14338" width="11.7109375" style="196" customWidth="1"/>
    <col min="14339" max="14339" width="16.7109375" style="196" customWidth="1"/>
    <col min="14340" max="14341" width="11.7109375" style="196" customWidth="1"/>
    <col min="14342" max="14342" width="7.7109375" style="196" customWidth="1"/>
    <col min="14343" max="14343" width="11.7109375" style="196" customWidth="1"/>
    <col min="14344" max="14592" width="9.140625" style="196"/>
    <col min="14593" max="14593" width="5.7109375" style="196" customWidth="1"/>
    <col min="14594" max="14594" width="11.7109375" style="196" customWidth="1"/>
    <col min="14595" max="14595" width="16.7109375" style="196" customWidth="1"/>
    <col min="14596" max="14597" width="11.7109375" style="196" customWidth="1"/>
    <col min="14598" max="14598" width="7.7109375" style="196" customWidth="1"/>
    <col min="14599" max="14599" width="11.7109375" style="196" customWidth="1"/>
    <col min="14600" max="14848" width="9.140625" style="196"/>
    <col min="14849" max="14849" width="5.7109375" style="196" customWidth="1"/>
    <col min="14850" max="14850" width="11.7109375" style="196" customWidth="1"/>
    <col min="14851" max="14851" width="16.7109375" style="196" customWidth="1"/>
    <col min="14852" max="14853" width="11.7109375" style="196" customWidth="1"/>
    <col min="14854" max="14854" width="7.7109375" style="196" customWidth="1"/>
    <col min="14855" max="14855" width="11.7109375" style="196" customWidth="1"/>
    <col min="14856" max="15104" width="9.140625" style="196"/>
    <col min="15105" max="15105" width="5.7109375" style="196" customWidth="1"/>
    <col min="15106" max="15106" width="11.7109375" style="196" customWidth="1"/>
    <col min="15107" max="15107" width="16.7109375" style="196" customWidth="1"/>
    <col min="15108" max="15109" width="11.7109375" style="196" customWidth="1"/>
    <col min="15110" max="15110" width="7.7109375" style="196" customWidth="1"/>
    <col min="15111" max="15111" width="11.7109375" style="196" customWidth="1"/>
    <col min="15112" max="15360" width="9.140625" style="196"/>
    <col min="15361" max="15361" width="5.7109375" style="196" customWidth="1"/>
    <col min="15362" max="15362" width="11.7109375" style="196" customWidth="1"/>
    <col min="15363" max="15363" width="16.7109375" style="196" customWidth="1"/>
    <col min="15364" max="15365" width="11.7109375" style="196" customWidth="1"/>
    <col min="15366" max="15366" width="7.7109375" style="196" customWidth="1"/>
    <col min="15367" max="15367" width="11.7109375" style="196" customWidth="1"/>
    <col min="15368" max="15616" width="9.140625" style="196"/>
    <col min="15617" max="15617" width="5.7109375" style="196" customWidth="1"/>
    <col min="15618" max="15618" width="11.7109375" style="196" customWidth="1"/>
    <col min="15619" max="15619" width="16.7109375" style="196" customWidth="1"/>
    <col min="15620" max="15621" width="11.7109375" style="196" customWidth="1"/>
    <col min="15622" max="15622" width="7.7109375" style="196" customWidth="1"/>
    <col min="15623" max="15623" width="11.7109375" style="196" customWidth="1"/>
    <col min="15624" max="15872" width="9.140625" style="196"/>
    <col min="15873" max="15873" width="5.7109375" style="196" customWidth="1"/>
    <col min="15874" max="15874" width="11.7109375" style="196" customWidth="1"/>
    <col min="15875" max="15875" width="16.7109375" style="196" customWidth="1"/>
    <col min="15876" max="15877" width="11.7109375" style="196" customWidth="1"/>
    <col min="15878" max="15878" width="7.7109375" style="196" customWidth="1"/>
    <col min="15879" max="15879" width="11.7109375" style="196" customWidth="1"/>
    <col min="15880" max="16128" width="9.140625" style="196"/>
    <col min="16129" max="16129" width="5.7109375" style="196" customWidth="1"/>
    <col min="16130" max="16130" width="11.7109375" style="196" customWidth="1"/>
    <col min="16131" max="16131" width="16.7109375" style="196" customWidth="1"/>
    <col min="16132" max="16133" width="11.7109375" style="196" customWidth="1"/>
    <col min="16134" max="16134" width="7.7109375" style="196" customWidth="1"/>
    <col min="16135" max="16135" width="11.7109375" style="196" customWidth="1"/>
    <col min="16136" max="16384" width="9.140625" style="196"/>
  </cols>
  <sheetData>
    <row r="1" spans="1:7" ht="15.75">
      <c r="A1" s="946" t="s">
        <v>282</v>
      </c>
      <c r="B1" s="946"/>
      <c r="C1" s="946"/>
      <c r="D1" s="946"/>
      <c r="E1" s="946"/>
      <c r="F1" s="946"/>
      <c r="G1" s="946"/>
    </row>
    <row r="2" spans="1:7">
      <c r="A2" s="208" t="s">
        <v>283</v>
      </c>
      <c r="B2" s="209" t="s">
        <v>284</v>
      </c>
      <c r="C2" s="209" t="s">
        <v>285</v>
      </c>
      <c r="D2" s="208" t="s">
        <v>286</v>
      </c>
      <c r="E2" s="208" t="s">
        <v>287</v>
      </c>
      <c r="F2" s="209" t="s">
        <v>288</v>
      </c>
      <c r="G2" s="208" t="s">
        <v>289</v>
      </c>
    </row>
    <row r="3" spans="1:7" ht="33.75">
      <c r="A3" s="210">
        <v>1</v>
      </c>
      <c r="B3" s="211" t="s">
        <v>290</v>
      </c>
      <c r="C3" s="211" t="s">
        <v>291</v>
      </c>
      <c r="D3" s="212"/>
      <c r="E3" s="213">
        <v>176</v>
      </c>
      <c r="F3" s="211" t="s">
        <v>292</v>
      </c>
      <c r="G3" s="213">
        <f>(D3)*(E3)</f>
        <v>0</v>
      </c>
    </row>
    <row r="4" spans="1:7" ht="45">
      <c r="A4" s="210">
        <v>2</v>
      </c>
      <c r="B4" s="211" t="s">
        <v>293</v>
      </c>
      <c r="C4" s="211" t="s">
        <v>294</v>
      </c>
      <c r="D4" s="214"/>
      <c r="E4" s="213">
        <v>91</v>
      </c>
      <c r="F4" s="211" t="s">
        <v>292</v>
      </c>
      <c r="G4" s="213">
        <f t="shared" ref="G4:G30" si="0">(D4)*(E4)</f>
        <v>0</v>
      </c>
    </row>
    <row r="5" spans="1:7" ht="45">
      <c r="A5" s="210">
        <v>3</v>
      </c>
      <c r="B5" s="211" t="s">
        <v>295</v>
      </c>
      <c r="C5" s="211" t="s">
        <v>296</v>
      </c>
      <c r="D5" s="214"/>
      <c r="E5" s="213">
        <v>129</v>
      </c>
      <c r="F5" s="211" t="s">
        <v>292</v>
      </c>
      <c r="G5" s="213">
        <f t="shared" si="0"/>
        <v>0</v>
      </c>
    </row>
    <row r="6" spans="1:7" ht="33.75">
      <c r="A6" s="210">
        <v>4</v>
      </c>
      <c r="B6" s="211" t="s">
        <v>297</v>
      </c>
      <c r="C6" s="211" t="s">
        <v>298</v>
      </c>
      <c r="D6" s="214"/>
      <c r="E6" s="213">
        <v>66</v>
      </c>
      <c r="F6" s="211" t="s">
        <v>292</v>
      </c>
      <c r="G6" s="213">
        <f t="shared" si="0"/>
        <v>0</v>
      </c>
    </row>
    <row r="7" spans="1:7" ht="45">
      <c r="A7" s="210">
        <v>5</v>
      </c>
      <c r="B7" s="211" t="s">
        <v>297</v>
      </c>
      <c r="C7" s="211" t="s">
        <v>299</v>
      </c>
      <c r="D7" s="214"/>
      <c r="E7" s="213">
        <v>45</v>
      </c>
      <c r="F7" s="211" t="s">
        <v>292</v>
      </c>
      <c r="G7" s="213">
        <f t="shared" si="0"/>
        <v>0</v>
      </c>
    </row>
    <row r="8" spans="1:7" ht="45">
      <c r="A8" s="210">
        <v>6</v>
      </c>
      <c r="B8" s="211" t="s">
        <v>300</v>
      </c>
      <c r="C8" s="211" t="s">
        <v>301</v>
      </c>
      <c r="D8" s="214"/>
      <c r="E8" s="213">
        <v>199</v>
      </c>
      <c r="F8" s="211" t="s">
        <v>132</v>
      </c>
      <c r="G8" s="213">
        <f t="shared" si="0"/>
        <v>0</v>
      </c>
    </row>
    <row r="9" spans="1:7" ht="45">
      <c r="A9" s="210">
        <v>7</v>
      </c>
      <c r="B9" s="211" t="s">
        <v>302</v>
      </c>
      <c r="C9" s="211" t="s">
        <v>301</v>
      </c>
      <c r="D9" s="214"/>
      <c r="E9" s="213">
        <v>199</v>
      </c>
      <c r="F9" s="211" t="s">
        <v>132</v>
      </c>
      <c r="G9" s="213">
        <f t="shared" si="0"/>
        <v>0</v>
      </c>
    </row>
    <row r="10" spans="1:7" ht="33.75">
      <c r="A10" s="210">
        <v>8</v>
      </c>
      <c r="B10" s="211" t="s">
        <v>303</v>
      </c>
      <c r="C10" s="211" t="s">
        <v>304</v>
      </c>
      <c r="D10" s="214"/>
      <c r="E10" s="213">
        <v>171</v>
      </c>
      <c r="F10" s="211" t="s">
        <v>292</v>
      </c>
      <c r="G10" s="213">
        <f t="shared" si="0"/>
        <v>0</v>
      </c>
    </row>
    <row r="11" spans="1:7" ht="33.75">
      <c r="A11" s="210">
        <v>9</v>
      </c>
      <c r="B11" s="211" t="s">
        <v>305</v>
      </c>
      <c r="C11" s="211" t="s">
        <v>306</v>
      </c>
      <c r="D11" s="214"/>
      <c r="E11" s="213">
        <v>10</v>
      </c>
      <c r="F11" s="211" t="s">
        <v>292</v>
      </c>
      <c r="G11" s="213">
        <f t="shared" si="0"/>
        <v>0</v>
      </c>
    </row>
    <row r="12" spans="1:7" ht="33.75">
      <c r="A12" s="210">
        <v>10</v>
      </c>
      <c r="B12" s="211" t="s">
        <v>307</v>
      </c>
      <c r="C12" s="211" t="s">
        <v>308</v>
      </c>
      <c r="D12" s="214"/>
      <c r="E12" s="213">
        <v>22</v>
      </c>
      <c r="F12" s="211" t="s">
        <v>292</v>
      </c>
      <c r="G12" s="213">
        <f t="shared" si="0"/>
        <v>0</v>
      </c>
    </row>
    <row r="13" spans="1:7" ht="33.75">
      <c r="A13" s="210">
        <v>11</v>
      </c>
      <c r="B13" s="211" t="s">
        <v>309</v>
      </c>
      <c r="C13" s="211" t="s">
        <v>310</v>
      </c>
      <c r="D13" s="214"/>
      <c r="E13" s="213">
        <v>2</v>
      </c>
      <c r="F13" s="211" t="s">
        <v>292</v>
      </c>
      <c r="G13" s="213">
        <f t="shared" si="0"/>
        <v>0</v>
      </c>
    </row>
    <row r="14" spans="1:7" ht="22.5">
      <c r="A14" s="210">
        <v>12</v>
      </c>
      <c r="B14" s="211" t="s">
        <v>311</v>
      </c>
      <c r="C14" s="211" t="s">
        <v>312</v>
      </c>
      <c r="D14" s="214"/>
      <c r="E14" s="213">
        <v>154</v>
      </c>
      <c r="F14" s="211" t="s">
        <v>292</v>
      </c>
      <c r="G14" s="213">
        <f t="shared" si="0"/>
        <v>0</v>
      </c>
    </row>
    <row r="15" spans="1:7" ht="33.75">
      <c r="A15" s="210">
        <v>13</v>
      </c>
      <c r="B15" s="211" t="s">
        <v>313</v>
      </c>
      <c r="C15" s="211" t="s">
        <v>314</v>
      </c>
      <c r="D15" s="214"/>
      <c r="E15" s="213">
        <v>64</v>
      </c>
      <c r="F15" s="211" t="s">
        <v>292</v>
      </c>
      <c r="G15" s="213">
        <f t="shared" si="0"/>
        <v>0</v>
      </c>
    </row>
    <row r="16" spans="1:7" ht="33.75">
      <c r="A16" s="210">
        <v>14</v>
      </c>
      <c r="B16" s="211" t="s">
        <v>315</v>
      </c>
      <c r="C16" s="211" t="s">
        <v>316</v>
      </c>
      <c r="D16" s="214"/>
      <c r="E16" s="213">
        <v>1</v>
      </c>
      <c r="F16" s="211" t="s">
        <v>292</v>
      </c>
      <c r="G16" s="213">
        <f t="shared" si="0"/>
        <v>0</v>
      </c>
    </row>
    <row r="17" spans="1:7" ht="33.75">
      <c r="A17" s="210">
        <v>15</v>
      </c>
      <c r="B17" s="211" t="s">
        <v>317</v>
      </c>
      <c r="C17" s="211" t="s">
        <v>318</v>
      </c>
      <c r="D17" s="214"/>
      <c r="E17" s="213">
        <v>2</v>
      </c>
      <c r="F17" s="211" t="s">
        <v>292</v>
      </c>
      <c r="G17" s="213">
        <f t="shared" si="0"/>
        <v>0</v>
      </c>
    </row>
    <row r="18" spans="1:7" ht="33.75">
      <c r="A18" s="210">
        <v>16</v>
      </c>
      <c r="B18" s="211" t="s">
        <v>319</v>
      </c>
      <c r="C18" s="211" t="s">
        <v>320</v>
      </c>
      <c r="D18" s="214"/>
      <c r="E18" s="213">
        <v>158</v>
      </c>
      <c r="F18" s="211" t="s">
        <v>292</v>
      </c>
      <c r="G18" s="213">
        <f t="shared" si="0"/>
        <v>0</v>
      </c>
    </row>
    <row r="19" spans="1:7" ht="22.5">
      <c r="A19" s="210">
        <v>17</v>
      </c>
      <c r="B19" s="211" t="s">
        <v>321</v>
      </c>
      <c r="C19" s="211" t="s">
        <v>322</v>
      </c>
      <c r="D19" s="214"/>
      <c r="E19" s="213">
        <v>16</v>
      </c>
      <c r="F19" s="211" t="s">
        <v>132</v>
      </c>
      <c r="G19" s="213">
        <f t="shared" si="0"/>
        <v>0</v>
      </c>
    </row>
    <row r="20" spans="1:7" ht="33.75">
      <c r="A20" s="210">
        <v>18</v>
      </c>
      <c r="B20" s="211" t="s">
        <v>323</v>
      </c>
      <c r="C20" s="211" t="s">
        <v>324</v>
      </c>
      <c r="D20" s="214"/>
      <c r="E20" s="213">
        <v>288</v>
      </c>
      <c r="F20" s="211" t="s">
        <v>132</v>
      </c>
      <c r="G20" s="213">
        <f t="shared" si="0"/>
        <v>0</v>
      </c>
    </row>
    <row r="21" spans="1:7" ht="22.5">
      <c r="A21" s="210">
        <v>19</v>
      </c>
      <c r="B21" s="211" t="s">
        <v>323</v>
      </c>
      <c r="C21" s="211" t="s">
        <v>325</v>
      </c>
      <c r="D21" s="214"/>
      <c r="E21" s="213">
        <v>576</v>
      </c>
      <c r="F21" s="211" t="s">
        <v>132</v>
      </c>
      <c r="G21" s="213">
        <f t="shared" si="0"/>
        <v>0</v>
      </c>
    </row>
    <row r="22" spans="1:7" ht="22.5">
      <c r="A22" s="210">
        <v>20</v>
      </c>
      <c r="B22" s="211" t="s">
        <v>323</v>
      </c>
      <c r="C22" s="211" t="s">
        <v>325</v>
      </c>
      <c r="D22" s="214"/>
      <c r="E22" s="213">
        <v>378</v>
      </c>
      <c r="F22" s="211" t="s">
        <v>132</v>
      </c>
      <c r="G22" s="213">
        <f t="shared" si="0"/>
        <v>0</v>
      </c>
    </row>
    <row r="23" spans="1:7" ht="22.5">
      <c r="A23" s="210">
        <v>21</v>
      </c>
      <c r="B23" s="211" t="s">
        <v>326</v>
      </c>
      <c r="C23" s="211" t="s">
        <v>327</v>
      </c>
      <c r="D23" s="214"/>
      <c r="E23" s="213">
        <v>1230</v>
      </c>
      <c r="F23" s="211" t="s">
        <v>132</v>
      </c>
      <c r="G23" s="213">
        <f t="shared" si="0"/>
        <v>0</v>
      </c>
    </row>
    <row r="24" spans="1:7" ht="22.5">
      <c r="A24" s="210">
        <v>22</v>
      </c>
      <c r="B24" s="211" t="s">
        <v>328</v>
      </c>
      <c r="C24" s="211" t="s">
        <v>329</v>
      </c>
      <c r="D24" s="214"/>
      <c r="E24" s="213">
        <v>153</v>
      </c>
      <c r="F24" s="211" t="s">
        <v>132</v>
      </c>
      <c r="G24" s="213">
        <f t="shared" si="0"/>
        <v>0</v>
      </c>
    </row>
    <row r="25" spans="1:7" ht="22.5">
      <c r="A25" s="210">
        <v>23</v>
      </c>
      <c r="B25" s="211" t="s">
        <v>330</v>
      </c>
      <c r="C25" s="211" t="s">
        <v>331</v>
      </c>
      <c r="D25" s="214"/>
      <c r="E25" s="213">
        <v>18</v>
      </c>
      <c r="F25" s="211" t="s">
        <v>132</v>
      </c>
      <c r="G25" s="213">
        <f t="shared" si="0"/>
        <v>0</v>
      </c>
    </row>
    <row r="26" spans="1:7" ht="22.5">
      <c r="A26" s="210">
        <v>24</v>
      </c>
      <c r="B26" s="211" t="s">
        <v>332</v>
      </c>
      <c r="C26" s="211" t="s">
        <v>333</v>
      </c>
      <c r="D26" s="214"/>
      <c r="E26" s="213">
        <v>16</v>
      </c>
      <c r="F26" s="211" t="s">
        <v>132</v>
      </c>
      <c r="G26" s="213">
        <f t="shared" si="0"/>
        <v>0</v>
      </c>
    </row>
    <row r="27" spans="1:7" ht="22.5">
      <c r="A27" s="210">
        <v>25</v>
      </c>
      <c r="B27" s="211" t="s">
        <v>334</v>
      </c>
      <c r="C27" s="211" t="s">
        <v>335</v>
      </c>
      <c r="D27" s="214"/>
      <c r="E27" s="213">
        <v>22</v>
      </c>
      <c r="F27" s="211" t="s">
        <v>132</v>
      </c>
      <c r="G27" s="213">
        <f t="shared" si="0"/>
        <v>0</v>
      </c>
    </row>
    <row r="28" spans="1:7" ht="33.75">
      <c r="A28" s="210">
        <v>26</v>
      </c>
      <c r="B28" s="211" t="s">
        <v>336</v>
      </c>
      <c r="C28" s="211" t="s">
        <v>337</v>
      </c>
      <c r="D28" s="214"/>
      <c r="E28" s="213">
        <v>28</v>
      </c>
      <c r="F28" s="211" t="s">
        <v>132</v>
      </c>
      <c r="G28" s="213">
        <f t="shared" si="0"/>
        <v>0</v>
      </c>
    </row>
    <row r="29" spans="1:7" ht="45">
      <c r="A29" s="210">
        <v>27</v>
      </c>
      <c r="B29" s="211" t="s">
        <v>338</v>
      </c>
      <c r="C29" s="211" t="s">
        <v>339</v>
      </c>
      <c r="D29" s="214"/>
      <c r="E29" s="213">
        <v>45</v>
      </c>
      <c r="F29" s="211" t="s">
        <v>292</v>
      </c>
      <c r="G29" s="213">
        <f t="shared" si="0"/>
        <v>0</v>
      </c>
    </row>
    <row r="30" spans="1:7" ht="22.5">
      <c r="A30" s="210">
        <v>28</v>
      </c>
      <c r="B30" s="211" t="s">
        <v>340</v>
      </c>
      <c r="C30" s="211" t="s">
        <v>341</v>
      </c>
      <c r="D30" s="214"/>
      <c r="E30" s="213">
        <v>12</v>
      </c>
      <c r="F30" s="211" t="s">
        <v>292</v>
      </c>
      <c r="G30" s="213">
        <f t="shared" si="0"/>
        <v>0</v>
      </c>
    </row>
    <row r="31" spans="1:7" ht="22.5">
      <c r="A31" s="210">
        <v>29</v>
      </c>
      <c r="B31" s="211" t="s">
        <v>342</v>
      </c>
      <c r="C31" s="211" t="s">
        <v>343</v>
      </c>
      <c r="D31" s="214"/>
      <c r="E31" s="213">
        <v>720</v>
      </c>
      <c r="F31" s="211" t="s">
        <v>292</v>
      </c>
      <c r="G31" s="213">
        <f>(D31)*(E31)</f>
        <v>0</v>
      </c>
    </row>
    <row r="32" spans="1:7">
      <c r="F32" s="194" t="s">
        <v>344</v>
      </c>
      <c r="G32" s="215">
        <f>SUM(G3:G31)</f>
        <v>0</v>
      </c>
    </row>
    <row r="33" spans="1:7" ht="12" thickBot="1">
      <c r="A33" s="216" t="s">
        <v>345</v>
      </c>
    </row>
    <row r="34" spans="1:7" ht="12.75" thickTop="1">
      <c r="A34" s="217"/>
      <c r="B34" s="217"/>
      <c r="C34" s="217"/>
      <c r="D34" s="217"/>
      <c r="E34" s="217"/>
      <c r="F34" s="217"/>
      <c r="G34" s="218">
        <f>(G32)</f>
        <v>0</v>
      </c>
    </row>
    <row r="36" spans="1:7" ht="12">
      <c r="C36" s="219" t="s">
        <v>346</v>
      </c>
      <c r="D36" s="220">
        <f>(G32)</f>
        <v>0</v>
      </c>
    </row>
    <row r="38" spans="1:7" ht="15.75">
      <c r="A38" s="946" t="s">
        <v>347</v>
      </c>
      <c r="B38" s="946"/>
      <c r="C38" s="946"/>
      <c r="D38" s="946"/>
      <c r="E38" s="946"/>
      <c r="F38" s="946"/>
      <c r="G38" s="946"/>
    </row>
    <row r="39" spans="1:7">
      <c r="A39" s="208" t="s">
        <v>283</v>
      </c>
      <c r="B39" s="209" t="s">
        <v>284</v>
      </c>
      <c r="C39" s="209" t="s">
        <v>285</v>
      </c>
      <c r="D39" s="208" t="s">
        <v>286</v>
      </c>
      <c r="E39" s="208" t="s">
        <v>287</v>
      </c>
      <c r="F39" s="209" t="s">
        <v>288</v>
      </c>
      <c r="G39" s="208" t="s">
        <v>289</v>
      </c>
    </row>
    <row r="40" spans="1:7" ht="45">
      <c r="A40" s="210">
        <v>1</v>
      </c>
      <c r="B40" s="211" t="s">
        <v>348</v>
      </c>
      <c r="C40" s="211" t="s">
        <v>349</v>
      </c>
      <c r="D40" s="214"/>
      <c r="E40" s="213">
        <v>34</v>
      </c>
      <c r="F40" s="211" t="s">
        <v>292</v>
      </c>
      <c r="G40" s="213">
        <f>(D40)*(E40)</f>
        <v>0</v>
      </c>
    </row>
    <row r="41" spans="1:7" ht="45">
      <c r="A41" s="210">
        <v>2</v>
      </c>
      <c r="B41" s="211" t="s">
        <v>350</v>
      </c>
      <c r="C41" s="211" t="s">
        <v>351</v>
      </c>
      <c r="D41" s="214"/>
      <c r="E41" s="213">
        <v>18</v>
      </c>
      <c r="F41" s="211" t="s">
        <v>292</v>
      </c>
      <c r="G41" s="213">
        <f t="shared" ref="G41:G46" si="1">(D41)*(E41)</f>
        <v>0</v>
      </c>
    </row>
    <row r="42" spans="1:7" ht="45">
      <c r="A42" s="210">
        <v>3</v>
      </c>
      <c r="B42" s="211" t="s">
        <v>352</v>
      </c>
      <c r="C42" s="211" t="s">
        <v>353</v>
      </c>
      <c r="D42" s="214"/>
      <c r="E42" s="213">
        <v>9</v>
      </c>
      <c r="F42" s="211" t="s">
        <v>292</v>
      </c>
      <c r="G42" s="213">
        <f t="shared" si="1"/>
        <v>0</v>
      </c>
    </row>
    <row r="43" spans="1:7" ht="45">
      <c r="A43" s="210">
        <v>4</v>
      </c>
      <c r="B43" s="211" t="s">
        <v>354</v>
      </c>
      <c r="C43" s="211" t="s">
        <v>355</v>
      </c>
      <c r="D43" s="214"/>
      <c r="E43" s="213">
        <v>267</v>
      </c>
      <c r="F43" s="211" t="s">
        <v>292</v>
      </c>
      <c r="G43" s="213">
        <f t="shared" si="1"/>
        <v>0</v>
      </c>
    </row>
    <row r="44" spans="1:7" ht="45">
      <c r="A44" s="210">
        <v>5</v>
      </c>
      <c r="B44" s="211" t="s">
        <v>356</v>
      </c>
      <c r="C44" s="211" t="s">
        <v>357</v>
      </c>
      <c r="D44" s="214"/>
      <c r="E44" s="213">
        <v>129</v>
      </c>
      <c r="F44" s="211" t="s">
        <v>292</v>
      </c>
      <c r="G44" s="213">
        <f t="shared" si="1"/>
        <v>0</v>
      </c>
    </row>
    <row r="45" spans="1:7" ht="33.75">
      <c r="A45" s="210">
        <v>6</v>
      </c>
      <c r="B45" s="211" t="s">
        <v>358</v>
      </c>
      <c r="C45" s="211" t="s">
        <v>359</v>
      </c>
      <c r="D45" s="214"/>
      <c r="E45" s="213">
        <v>125</v>
      </c>
      <c r="F45" s="211" t="s">
        <v>132</v>
      </c>
      <c r="G45" s="213">
        <f t="shared" si="1"/>
        <v>0</v>
      </c>
    </row>
    <row r="46" spans="1:7" ht="33.75">
      <c r="A46" s="210">
        <v>7</v>
      </c>
      <c r="B46" s="211" t="s">
        <v>360</v>
      </c>
      <c r="C46" s="211" t="s">
        <v>361</v>
      </c>
      <c r="D46" s="214"/>
      <c r="E46" s="213">
        <v>184</v>
      </c>
      <c r="F46" s="211" t="s">
        <v>132</v>
      </c>
      <c r="G46" s="213">
        <f t="shared" si="1"/>
        <v>0</v>
      </c>
    </row>
    <row r="47" spans="1:7" ht="45">
      <c r="A47" s="210">
        <v>8</v>
      </c>
      <c r="B47" s="211" t="s">
        <v>362</v>
      </c>
      <c r="C47" s="211" t="s">
        <v>363</v>
      </c>
      <c r="D47" s="214"/>
      <c r="E47" s="213">
        <v>256</v>
      </c>
      <c r="F47" s="211" t="s">
        <v>132</v>
      </c>
      <c r="G47" s="213">
        <f>(D47)*(E47)</f>
        <v>0</v>
      </c>
    </row>
    <row r="48" spans="1:7">
      <c r="F48" s="194" t="s">
        <v>344</v>
      </c>
      <c r="G48" s="215">
        <f>SUM(G40:G47)</f>
        <v>0</v>
      </c>
    </row>
    <row r="49" spans="1:7" ht="12" thickBot="1">
      <c r="A49" s="216" t="s">
        <v>345</v>
      </c>
    </row>
    <row r="50" spans="1:7" ht="12.75" thickTop="1">
      <c r="A50" s="217"/>
      <c r="B50" s="217"/>
      <c r="C50" s="217"/>
      <c r="D50" s="217"/>
      <c r="E50" s="217"/>
      <c r="F50" s="217"/>
      <c r="G50" s="218">
        <f>(G48)</f>
        <v>0</v>
      </c>
    </row>
    <row r="52" spans="1:7" ht="12">
      <c r="C52" s="219" t="s">
        <v>346</v>
      </c>
      <c r="D52" s="220">
        <f>(G50)</f>
        <v>0</v>
      </c>
    </row>
    <row r="54" spans="1:7" ht="15.75">
      <c r="A54" s="946" t="s">
        <v>364</v>
      </c>
      <c r="B54" s="946"/>
      <c r="C54" s="946"/>
      <c r="D54" s="946"/>
      <c r="E54" s="946"/>
      <c r="F54" s="946"/>
      <c r="G54" s="946"/>
    </row>
    <row r="55" spans="1:7">
      <c r="A55" s="208" t="s">
        <v>283</v>
      </c>
      <c r="B55" s="209" t="s">
        <v>284</v>
      </c>
      <c r="C55" s="209" t="s">
        <v>285</v>
      </c>
      <c r="D55" s="208" t="s">
        <v>286</v>
      </c>
      <c r="E55" s="208" t="s">
        <v>287</v>
      </c>
      <c r="F55" s="209" t="s">
        <v>288</v>
      </c>
      <c r="G55" s="208" t="s">
        <v>289</v>
      </c>
    </row>
    <row r="56" spans="1:7" ht="56.25">
      <c r="A56" s="210">
        <v>1</v>
      </c>
      <c r="B56" s="211" t="s">
        <v>365</v>
      </c>
      <c r="C56" s="211" t="s">
        <v>366</v>
      </c>
      <c r="D56" s="214"/>
      <c r="E56" s="213">
        <v>1</v>
      </c>
      <c r="F56" s="211" t="s">
        <v>367</v>
      </c>
      <c r="G56" s="213">
        <f>(D56)*(E56)</f>
        <v>0</v>
      </c>
    </row>
    <row r="57" spans="1:7">
      <c r="F57" s="194" t="s">
        <v>344</v>
      </c>
      <c r="G57" s="215">
        <f>SUM(G56)</f>
        <v>0</v>
      </c>
    </row>
    <row r="58" spans="1:7" ht="12" thickBot="1">
      <c r="A58" s="216" t="s">
        <v>345</v>
      </c>
    </row>
    <row r="59" spans="1:7" ht="12.75" thickTop="1">
      <c r="A59" s="217"/>
      <c r="B59" s="217"/>
      <c r="C59" s="217"/>
      <c r="D59" s="217"/>
      <c r="E59" s="217"/>
      <c r="F59" s="217"/>
      <c r="G59" s="218">
        <f>(G57)</f>
        <v>0</v>
      </c>
    </row>
    <row r="61" spans="1:7" ht="12">
      <c r="C61" s="219" t="s">
        <v>346</v>
      </c>
      <c r="D61" s="220">
        <f>(G57)</f>
        <v>0</v>
      </c>
    </row>
    <row r="63" spans="1:7" ht="15.75">
      <c r="A63" s="946" t="s">
        <v>368</v>
      </c>
      <c r="B63" s="946"/>
      <c r="C63" s="946"/>
      <c r="D63" s="946"/>
      <c r="E63" s="946"/>
      <c r="F63" s="946"/>
      <c r="G63" s="946"/>
    </row>
    <row r="64" spans="1:7">
      <c r="A64" s="208" t="s">
        <v>283</v>
      </c>
      <c r="B64" s="209" t="s">
        <v>284</v>
      </c>
      <c r="C64" s="209" t="s">
        <v>285</v>
      </c>
      <c r="D64" s="208" t="s">
        <v>286</v>
      </c>
      <c r="E64" s="208" t="s">
        <v>287</v>
      </c>
      <c r="F64" s="209" t="s">
        <v>288</v>
      </c>
      <c r="G64" s="208" t="s">
        <v>289</v>
      </c>
    </row>
    <row r="65" spans="1:7" ht="33.75">
      <c r="A65" s="210">
        <v>1</v>
      </c>
      <c r="B65" s="211" t="s">
        <v>369</v>
      </c>
      <c r="C65" s="211" t="s">
        <v>370</v>
      </c>
      <c r="D65" s="214"/>
      <c r="E65" s="213">
        <v>378</v>
      </c>
      <c r="F65" s="211" t="s">
        <v>132</v>
      </c>
      <c r="G65" s="213">
        <f>(D65)*(E65)</f>
        <v>0</v>
      </c>
    </row>
    <row r="66" spans="1:7">
      <c r="A66" s="210">
        <v>2</v>
      </c>
      <c r="B66" s="211" t="s">
        <v>371</v>
      </c>
      <c r="C66" s="211" t="s">
        <v>372</v>
      </c>
      <c r="D66" s="214"/>
      <c r="E66" s="213">
        <v>288</v>
      </c>
      <c r="F66" s="211" t="s">
        <v>132</v>
      </c>
      <c r="G66" s="213">
        <f t="shared" ref="G66:G93" si="2">(D66)*(E66)</f>
        <v>0</v>
      </c>
    </row>
    <row r="67" spans="1:7">
      <c r="A67" s="210">
        <v>3</v>
      </c>
      <c r="B67" s="211" t="s">
        <v>373</v>
      </c>
      <c r="C67" s="211" t="s">
        <v>374</v>
      </c>
      <c r="D67" s="214"/>
      <c r="E67" s="213">
        <v>576</v>
      </c>
      <c r="F67" s="211" t="s">
        <v>132</v>
      </c>
      <c r="G67" s="213">
        <f t="shared" si="2"/>
        <v>0</v>
      </c>
    </row>
    <row r="68" spans="1:7">
      <c r="A68" s="210">
        <v>4</v>
      </c>
      <c r="B68" s="211" t="s">
        <v>375</v>
      </c>
      <c r="C68" s="211" t="s">
        <v>376</v>
      </c>
      <c r="D68" s="214"/>
      <c r="E68" s="213">
        <v>1230</v>
      </c>
      <c r="F68" s="211" t="s">
        <v>132</v>
      </c>
      <c r="G68" s="213">
        <f t="shared" si="2"/>
        <v>0</v>
      </c>
    </row>
    <row r="69" spans="1:7">
      <c r="A69" s="210">
        <v>5</v>
      </c>
      <c r="B69" s="211" t="s">
        <v>377</v>
      </c>
      <c r="C69" s="211" t="s">
        <v>378</v>
      </c>
      <c r="D69" s="214"/>
      <c r="E69" s="213">
        <v>153</v>
      </c>
      <c r="F69" s="211" t="s">
        <v>132</v>
      </c>
      <c r="G69" s="213">
        <f t="shared" si="2"/>
        <v>0</v>
      </c>
    </row>
    <row r="70" spans="1:7">
      <c r="A70" s="210">
        <v>6</v>
      </c>
      <c r="B70" s="211" t="s">
        <v>379</v>
      </c>
      <c r="C70" s="211" t="s">
        <v>380</v>
      </c>
      <c r="D70" s="214"/>
      <c r="E70" s="213">
        <v>18</v>
      </c>
      <c r="F70" s="211" t="s">
        <v>132</v>
      </c>
      <c r="G70" s="213">
        <f t="shared" si="2"/>
        <v>0</v>
      </c>
    </row>
    <row r="71" spans="1:7">
      <c r="A71" s="210">
        <v>7</v>
      </c>
      <c r="B71" s="211" t="s">
        <v>381</v>
      </c>
      <c r="C71" s="211" t="s">
        <v>382</v>
      </c>
      <c r="D71" s="214"/>
      <c r="E71" s="213">
        <v>16</v>
      </c>
      <c r="F71" s="211" t="s">
        <v>132</v>
      </c>
      <c r="G71" s="213">
        <f t="shared" si="2"/>
        <v>0</v>
      </c>
    </row>
    <row r="72" spans="1:7">
      <c r="A72" s="210">
        <v>8</v>
      </c>
      <c r="B72" s="211" t="s">
        <v>383</v>
      </c>
      <c r="C72" s="211" t="s">
        <v>384</v>
      </c>
      <c r="D72" s="214"/>
      <c r="E72" s="213">
        <v>22</v>
      </c>
      <c r="F72" s="211" t="s">
        <v>132</v>
      </c>
      <c r="G72" s="213">
        <f t="shared" si="2"/>
        <v>0</v>
      </c>
    </row>
    <row r="73" spans="1:7">
      <c r="A73" s="210">
        <v>9</v>
      </c>
      <c r="B73" s="211" t="s">
        <v>385</v>
      </c>
      <c r="C73" s="211" t="s">
        <v>386</v>
      </c>
      <c r="D73" s="214"/>
      <c r="E73" s="213">
        <v>16</v>
      </c>
      <c r="F73" s="211" t="s">
        <v>132</v>
      </c>
      <c r="G73" s="213">
        <f t="shared" si="2"/>
        <v>0</v>
      </c>
    </row>
    <row r="74" spans="1:7" ht="56.25">
      <c r="A74" s="210">
        <v>10</v>
      </c>
      <c r="B74" s="211" t="s">
        <v>387</v>
      </c>
      <c r="C74" s="211" t="s">
        <v>388</v>
      </c>
      <c r="D74" s="214"/>
      <c r="E74" s="213">
        <v>170</v>
      </c>
      <c r="F74" s="211" t="s">
        <v>292</v>
      </c>
      <c r="G74" s="213">
        <f t="shared" si="2"/>
        <v>0</v>
      </c>
    </row>
    <row r="75" spans="1:7" ht="67.5">
      <c r="A75" s="210">
        <v>11</v>
      </c>
      <c r="B75" s="211" t="s">
        <v>389</v>
      </c>
      <c r="C75" s="211" t="s">
        <v>390</v>
      </c>
      <c r="D75" s="214"/>
      <c r="E75" s="213">
        <v>6</v>
      </c>
      <c r="F75" s="211" t="s">
        <v>292</v>
      </c>
      <c r="G75" s="213">
        <f t="shared" si="2"/>
        <v>0</v>
      </c>
    </row>
    <row r="76" spans="1:7" ht="45">
      <c r="A76" s="210">
        <v>12</v>
      </c>
      <c r="B76" s="211" t="s">
        <v>391</v>
      </c>
      <c r="C76" s="211" t="s">
        <v>392</v>
      </c>
      <c r="D76" s="214"/>
      <c r="E76" s="213">
        <v>91</v>
      </c>
      <c r="F76" s="211" t="s">
        <v>292</v>
      </c>
      <c r="G76" s="213">
        <f t="shared" si="2"/>
        <v>0</v>
      </c>
    </row>
    <row r="77" spans="1:7" ht="45">
      <c r="A77" s="210">
        <v>13</v>
      </c>
      <c r="B77" s="211" t="s">
        <v>393</v>
      </c>
      <c r="C77" s="211" t="s">
        <v>394</v>
      </c>
      <c r="D77" s="214"/>
      <c r="E77" s="213">
        <v>129</v>
      </c>
      <c r="F77" s="211" t="s">
        <v>292</v>
      </c>
      <c r="G77" s="213">
        <f t="shared" si="2"/>
        <v>0</v>
      </c>
    </row>
    <row r="78" spans="1:7" ht="22.5">
      <c r="A78" s="210">
        <v>14</v>
      </c>
      <c r="B78" s="211" t="s">
        <v>395</v>
      </c>
      <c r="C78" s="211" t="s">
        <v>396</v>
      </c>
      <c r="D78" s="214"/>
      <c r="E78" s="213">
        <v>66</v>
      </c>
      <c r="F78" s="211" t="s">
        <v>292</v>
      </c>
      <c r="G78" s="213">
        <f t="shared" si="2"/>
        <v>0</v>
      </c>
    </row>
    <row r="79" spans="1:7" ht="33.75">
      <c r="A79" s="210">
        <v>15</v>
      </c>
      <c r="B79" s="211" t="s">
        <v>397</v>
      </c>
      <c r="C79" s="211" t="s">
        <v>398</v>
      </c>
      <c r="D79" s="214"/>
      <c r="E79" s="213">
        <v>45</v>
      </c>
      <c r="F79" s="211" t="s">
        <v>292</v>
      </c>
      <c r="G79" s="213">
        <f t="shared" si="2"/>
        <v>0</v>
      </c>
    </row>
    <row r="80" spans="1:7" ht="22.5">
      <c r="A80" s="210">
        <v>16</v>
      </c>
      <c r="B80" s="211" t="s">
        <v>399</v>
      </c>
      <c r="C80" s="211" t="s">
        <v>400</v>
      </c>
      <c r="D80" s="214"/>
      <c r="E80" s="213">
        <v>12</v>
      </c>
      <c r="F80" s="211" t="s">
        <v>292</v>
      </c>
      <c r="G80" s="213">
        <f t="shared" si="2"/>
        <v>0</v>
      </c>
    </row>
    <row r="81" spans="1:7" ht="22.5">
      <c r="A81" s="210">
        <v>17</v>
      </c>
      <c r="B81" s="211" t="s">
        <v>401</v>
      </c>
      <c r="C81" s="211" t="s">
        <v>402</v>
      </c>
      <c r="D81" s="214"/>
      <c r="E81" s="213">
        <v>12</v>
      </c>
      <c r="F81" s="211" t="s">
        <v>292</v>
      </c>
      <c r="G81" s="213">
        <f t="shared" si="2"/>
        <v>0</v>
      </c>
    </row>
    <row r="82" spans="1:7" ht="22.5">
      <c r="A82" s="210">
        <v>18</v>
      </c>
      <c r="B82" s="211" t="s">
        <v>403</v>
      </c>
      <c r="C82" s="211" t="s">
        <v>404</v>
      </c>
      <c r="D82" s="214"/>
      <c r="E82" s="213">
        <v>15</v>
      </c>
      <c r="F82" s="211" t="s">
        <v>292</v>
      </c>
      <c r="G82" s="213">
        <f t="shared" si="2"/>
        <v>0</v>
      </c>
    </row>
    <row r="83" spans="1:7" ht="45">
      <c r="A83" s="210">
        <v>19</v>
      </c>
      <c r="B83" s="211" t="s">
        <v>405</v>
      </c>
      <c r="C83" s="211" t="s">
        <v>406</v>
      </c>
      <c r="D83" s="214"/>
      <c r="E83" s="213">
        <v>146</v>
      </c>
      <c r="F83" s="211" t="s">
        <v>292</v>
      </c>
      <c r="G83" s="213">
        <f t="shared" si="2"/>
        <v>0</v>
      </c>
    </row>
    <row r="84" spans="1:7" ht="78.75">
      <c r="A84" s="210">
        <v>20</v>
      </c>
      <c r="B84" s="211" t="s">
        <v>407</v>
      </c>
      <c r="C84" s="211" t="s">
        <v>408</v>
      </c>
      <c r="D84" s="214"/>
      <c r="E84" s="213">
        <v>8</v>
      </c>
      <c r="F84" s="211" t="s">
        <v>292</v>
      </c>
      <c r="G84" s="213">
        <f t="shared" si="2"/>
        <v>0</v>
      </c>
    </row>
    <row r="85" spans="1:7" ht="22.5">
      <c r="A85" s="210">
        <v>21</v>
      </c>
      <c r="B85" s="211" t="s">
        <v>409</v>
      </c>
      <c r="C85" s="211" t="s">
        <v>410</v>
      </c>
      <c r="D85" s="214"/>
      <c r="E85" s="213">
        <v>37</v>
      </c>
      <c r="F85" s="211" t="s">
        <v>292</v>
      </c>
      <c r="G85" s="213">
        <f t="shared" si="2"/>
        <v>0</v>
      </c>
    </row>
    <row r="86" spans="1:7" ht="22.5">
      <c r="A86" s="210">
        <v>22</v>
      </c>
      <c r="B86" s="211" t="s">
        <v>411</v>
      </c>
      <c r="C86" s="211" t="s">
        <v>412</v>
      </c>
      <c r="D86" s="214"/>
      <c r="E86" s="213">
        <v>51</v>
      </c>
      <c r="F86" s="211" t="s">
        <v>292</v>
      </c>
      <c r="G86" s="213">
        <f t="shared" si="2"/>
        <v>0</v>
      </c>
    </row>
    <row r="87" spans="1:7" ht="22.5">
      <c r="A87" s="210">
        <v>23</v>
      </c>
      <c r="B87" s="211" t="s">
        <v>413</v>
      </c>
      <c r="C87" s="211" t="s">
        <v>414</v>
      </c>
      <c r="D87" s="214"/>
      <c r="E87" s="213">
        <v>2</v>
      </c>
      <c r="F87" s="211" t="s">
        <v>292</v>
      </c>
      <c r="G87" s="213">
        <f t="shared" si="2"/>
        <v>0</v>
      </c>
    </row>
    <row r="88" spans="1:7" ht="22.5">
      <c r="A88" s="210">
        <v>24</v>
      </c>
      <c r="B88" s="211" t="s">
        <v>415</v>
      </c>
      <c r="C88" s="211" t="s">
        <v>416</v>
      </c>
      <c r="D88" s="214"/>
      <c r="E88" s="213">
        <v>4</v>
      </c>
      <c r="F88" s="211" t="s">
        <v>292</v>
      </c>
      <c r="G88" s="213">
        <f t="shared" si="2"/>
        <v>0</v>
      </c>
    </row>
    <row r="89" spans="1:7" ht="22.5">
      <c r="A89" s="210">
        <v>25</v>
      </c>
      <c r="B89" s="211" t="s">
        <v>417</v>
      </c>
      <c r="C89" s="211" t="s">
        <v>418</v>
      </c>
      <c r="D89" s="214"/>
      <c r="E89" s="213">
        <v>3</v>
      </c>
      <c r="F89" s="211" t="s">
        <v>292</v>
      </c>
      <c r="G89" s="213">
        <f t="shared" si="2"/>
        <v>0</v>
      </c>
    </row>
    <row r="90" spans="1:7" ht="33.75">
      <c r="A90" s="210">
        <v>26</v>
      </c>
      <c r="B90" s="211" t="s">
        <v>419</v>
      </c>
      <c r="C90" s="211" t="s">
        <v>420</v>
      </c>
      <c r="D90" s="214"/>
      <c r="E90" s="213">
        <v>199</v>
      </c>
      <c r="F90" s="211" t="s">
        <v>132</v>
      </c>
      <c r="G90" s="213">
        <f t="shared" si="2"/>
        <v>0</v>
      </c>
    </row>
    <row r="91" spans="1:7" ht="67.5">
      <c r="A91" s="210">
        <v>27</v>
      </c>
      <c r="B91" s="211" t="s">
        <v>421</v>
      </c>
      <c r="C91" s="211" t="s">
        <v>422</v>
      </c>
      <c r="D91" s="214"/>
      <c r="E91" s="213">
        <v>199</v>
      </c>
      <c r="F91" s="211" t="s">
        <v>132</v>
      </c>
      <c r="G91" s="213">
        <f t="shared" si="2"/>
        <v>0</v>
      </c>
    </row>
    <row r="92" spans="1:7">
      <c r="A92" s="210">
        <v>28</v>
      </c>
      <c r="B92" s="211" t="s">
        <v>423</v>
      </c>
      <c r="C92" s="211" t="s">
        <v>424</v>
      </c>
      <c r="D92" s="214"/>
      <c r="E92" s="213">
        <v>28</v>
      </c>
      <c r="F92" s="211" t="s">
        <v>132</v>
      </c>
      <c r="G92" s="213">
        <f t="shared" si="2"/>
        <v>0</v>
      </c>
    </row>
    <row r="93" spans="1:7">
      <c r="A93" s="210">
        <v>29</v>
      </c>
      <c r="B93" s="211" t="s">
        <v>425</v>
      </c>
      <c r="C93" s="211" t="s">
        <v>426</v>
      </c>
      <c r="D93" s="214"/>
      <c r="E93" s="213">
        <v>2</v>
      </c>
      <c r="F93" s="211" t="s">
        <v>292</v>
      </c>
      <c r="G93" s="213">
        <f t="shared" si="2"/>
        <v>0</v>
      </c>
    </row>
    <row r="94" spans="1:7" ht="33.75">
      <c r="A94" s="210">
        <v>30</v>
      </c>
      <c r="B94" s="211" t="s">
        <v>427</v>
      </c>
      <c r="C94" s="211" t="s">
        <v>428</v>
      </c>
      <c r="D94" s="214"/>
      <c r="E94" s="213">
        <v>720</v>
      </c>
      <c r="F94" s="211" t="s">
        <v>292</v>
      </c>
      <c r="G94" s="213">
        <f>(D94)*(E94)</f>
        <v>0</v>
      </c>
    </row>
    <row r="95" spans="1:7" ht="12" thickBot="1">
      <c r="A95" s="216" t="s">
        <v>429</v>
      </c>
    </row>
    <row r="96" spans="1:7" ht="12.75" thickTop="1">
      <c r="A96" s="217"/>
      <c r="B96" s="217"/>
      <c r="C96" s="217"/>
      <c r="D96" s="217"/>
      <c r="E96" s="217"/>
      <c r="F96" s="217"/>
      <c r="G96" s="218">
        <f>SUM(G65:G94)</f>
        <v>0</v>
      </c>
    </row>
    <row r="98" spans="1:7" ht="12">
      <c r="C98" s="219" t="s">
        <v>430</v>
      </c>
      <c r="D98" s="220">
        <f>(G96)</f>
        <v>0</v>
      </c>
    </row>
    <row r="100" spans="1:7" ht="15.75">
      <c r="A100" s="946" t="s">
        <v>431</v>
      </c>
      <c r="B100" s="946"/>
      <c r="C100" s="946"/>
      <c r="D100" s="946"/>
      <c r="E100" s="946"/>
      <c r="F100" s="946"/>
      <c r="G100" s="946"/>
    </row>
    <row r="101" spans="1:7">
      <c r="A101" s="208" t="s">
        <v>283</v>
      </c>
      <c r="B101" s="209" t="s">
        <v>284</v>
      </c>
      <c r="C101" s="209" t="s">
        <v>285</v>
      </c>
      <c r="D101" s="208" t="s">
        <v>286</v>
      </c>
      <c r="E101" s="208" t="s">
        <v>287</v>
      </c>
      <c r="F101" s="209" t="s">
        <v>288</v>
      </c>
      <c r="G101" s="208" t="s">
        <v>289</v>
      </c>
    </row>
    <row r="102" spans="1:7" ht="45">
      <c r="A102" s="210">
        <v>1</v>
      </c>
      <c r="B102" s="211" t="s">
        <v>369</v>
      </c>
      <c r="C102" s="211" t="s">
        <v>432</v>
      </c>
      <c r="D102" s="214"/>
      <c r="E102" s="213">
        <v>1</v>
      </c>
      <c r="F102" s="211" t="s">
        <v>367</v>
      </c>
      <c r="G102" s="213">
        <f>(D102)*(E102)</f>
        <v>0</v>
      </c>
    </row>
    <row r="103" spans="1:7" ht="90">
      <c r="A103" s="210">
        <v>2</v>
      </c>
      <c r="B103" s="211" t="s">
        <v>371</v>
      </c>
      <c r="C103" s="211" t="s">
        <v>433</v>
      </c>
      <c r="D103" s="214"/>
      <c r="E103" s="213">
        <v>1</v>
      </c>
      <c r="F103" s="211" t="s">
        <v>434</v>
      </c>
      <c r="G103" s="213">
        <f t="shared" ref="G103:G110" si="3">(D103)*(E103)</f>
        <v>0</v>
      </c>
    </row>
    <row r="104" spans="1:7" ht="101.25">
      <c r="A104" s="210">
        <v>3</v>
      </c>
      <c r="B104" s="211" t="s">
        <v>373</v>
      </c>
      <c r="C104" s="211" t="s">
        <v>435</v>
      </c>
      <c r="D104" s="214"/>
      <c r="E104" s="213">
        <v>1</v>
      </c>
      <c r="F104" s="211" t="s">
        <v>434</v>
      </c>
      <c r="G104" s="213">
        <f t="shared" si="3"/>
        <v>0</v>
      </c>
    </row>
    <row r="105" spans="1:7" ht="56.25">
      <c r="A105" s="210">
        <v>4</v>
      </c>
      <c r="B105" s="211" t="s">
        <v>375</v>
      </c>
      <c r="C105" s="211" t="s">
        <v>436</v>
      </c>
      <c r="D105" s="214"/>
      <c r="E105" s="213">
        <v>1</v>
      </c>
      <c r="F105" s="211" t="s">
        <v>434</v>
      </c>
      <c r="G105" s="213">
        <f t="shared" si="3"/>
        <v>0</v>
      </c>
    </row>
    <row r="106" spans="1:7" ht="45">
      <c r="A106" s="210">
        <v>5</v>
      </c>
      <c r="B106" s="211" t="s">
        <v>377</v>
      </c>
      <c r="C106" s="211" t="s">
        <v>437</v>
      </c>
      <c r="D106" s="214"/>
      <c r="E106" s="213">
        <v>1</v>
      </c>
      <c r="F106" s="211" t="s">
        <v>292</v>
      </c>
      <c r="G106" s="213">
        <f t="shared" si="3"/>
        <v>0</v>
      </c>
    </row>
    <row r="107" spans="1:7" ht="56.25">
      <c r="A107" s="210">
        <v>6</v>
      </c>
      <c r="B107" s="211" t="s">
        <v>379</v>
      </c>
      <c r="C107" s="211" t="s">
        <v>438</v>
      </c>
      <c r="D107" s="214"/>
      <c r="E107" s="213">
        <v>1</v>
      </c>
      <c r="F107" s="211" t="s">
        <v>292</v>
      </c>
      <c r="G107" s="213">
        <f t="shared" si="3"/>
        <v>0</v>
      </c>
    </row>
    <row r="108" spans="1:7" ht="56.25">
      <c r="A108" s="210">
        <v>7</v>
      </c>
      <c r="B108" s="211" t="s">
        <v>381</v>
      </c>
      <c r="C108" s="211" t="s">
        <v>439</v>
      </c>
      <c r="D108" s="214"/>
      <c r="E108" s="213">
        <v>1</v>
      </c>
      <c r="F108" s="211" t="s">
        <v>292</v>
      </c>
      <c r="G108" s="213">
        <f t="shared" si="3"/>
        <v>0</v>
      </c>
    </row>
    <row r="109" spans="1:7" ht="33.75">
      <c r="A109" s="210">
        <v>8</v>
      </c>
      <c r="B109" s="211" t="s">
        <v>383</v>
      </c>
      <c r="C109" s="211" t="s">
        <v>440</v>
      </c>
      <c r="D109" s="214"/>
      <c r="E109" s="213">
        <v>1</v>
      </c>
      <c r="F109" s="211" t="s">
        <v>292</v>
      </c>
      <c r="G109" s="213">
        <f t="shared" si="3"/>
        <v>0</v>
      </c>
    </row>
    <row r="110" spans="1:7" ht="90">
      <c r="A110" s="210">
        <v>9</v>
      </c>
      <c r="B110" s="211" t="s">
        <v>385</v>
      </c>
      <c r="C110" s="211" t="s">
        <v>441</v>
      </c>
      <c r="D110" s="214"/>
      <c r="E110" s="213">
        <v>44</v>
      </c>
      <c r="F110" s="211" t="s">
        <v>292</v>
      </c>
      <c r="G110" s="213">
        <f t="shared" si="3"/>
        <v>0</v>
      </c>
    </row>
    <row r="111" spans="1:7" ht="33.75">
      <c r="A111" s="210">
        <v>10</v>
      </c>
      <c r="B111" s="211" t="s">
        <v>387</v>
      </c>
      <c r="C111" s="211" t="s">
        <v>442</v>
      </c>
      <c r="D111" s="214"/>
      <c r="E111" s="213">
        <v>1</v>
      </c>
      <c r="F111" s="211" t="s">
        <v>292</v>
      </c>
      <c r="G111" s="213">
        <f>(D111)*(E111)</f>
        <v>0</v>
      </c>
    </row>
    <row r="112" spans="1:7" ht="12" thickBot="1">
      <c r="A112" s="216" t="s">
        <v>443</v>
      </c>
    </row>
    <row r="113" spans="1:7" ht="12.75" thickTop="1">
      <c r="A113" s="217"/>
      <c r="B113" s="217"/>
      <c r="C113" s="217"/>
      <c r="D113" s="217"/>
      <c r="E113" s="217"/>
      <c r="F113" s="217"/>
      <c r="G113" s="218">
        <f>SUM(G102:G111)</f>
        <v>0</v>
      </c>
    </row>
    <row r="115" spans="1:7" ht="12">
      <c r="C115" s="219" t="s">
        <v>444</v>
      </c>
      <c r="D115" s="220">
        <f>(G113)</f>
        <v>0</v>
      </c>
    </row>
    <row r="117" spans="1:7" ht="15.75">
      <c r="A117" s="946" t="s">
        <v>445</v>
      </c>
      <c r="B117" s="946"/>
      <c r="C117" s="946"/>
      <c r="D117" s="946"/>
      <c r="E117" s="946"/>
      <c r="F117" s="946"/>
      <c r="G117" s="946"/>
    </row>
    <row r="118" spans="1:7">
      <c r="A118" s="208" t="s">
        <v>283</v>
      </c>
      <c r="B118" s="209" t="s">
        <v>284</v>
      </c>
      <c r="C118" s="209" t="s">
        <v>285</v>
      </c>
      <c r="D118" s="208" t="s">
        <v>286</v>
      </c>
      <c r="E118" s="208" t="s">
        <v>287</v>
      </c>
      <c r="F118" s="209" t="s">
        <v>288</v>
      </c>
      <c r="G118" s="208" t="s">
        <v>289</v>
      </c>
    </row>
    <row r="119" spans="1:7" ht="33.75">
      <c r="A119" s="210">
        <v>1</v>
      </c>
      <c r="B119" s="211" t="s">
        <v>369</v>
      </c>
      <c r="C119" s="211" t="s">
        <v>446</v>
      </c>
      <c r="D119" s="214"/>
      <c r="E119" s="213">
        <v>4</v>
      </c>
      <c r="F119" s="211" t="s">
        <v>447</v>
      </c>
      <c r="G119" s="213">
        <f t="shared" ref="G119:G124" si="4">(D119)*(E119)</f>
        <v>0</v>
      </c>
    </row>
    <row r="120" spans="1:7" ht="33.75">
      <c r="A120" s="210">
        <v>2</v>
      </c>
      <c r="B120" s="211" t="s">
        <v>371</v>
      </c>
      <c r="C120" s="211" t="s">
        <v>448</v>
      </c>
      <c r="D120" s="214"/>
      <c r="E120" s="213">
        <v>8</v>
      </c>
      <c r="F120" s="211" t="s">
        <v>447</v>
      </c>
      <c r="G120" s="213">
        <f t="shared" si="4"/>
        <v>0</v>
      </c>
    </row>
    <row r="121" spans="1:7" ht="67.5">
      <c r="A121" s="210">
        <v>3</v>
      </c>
      <c r="B121" s="211" t="s">
        <v>373</v>
      </c>
      <c r="C121" s="211" t="s">
        <v>449</v>
      </c>
      <c r="D121" s="214"/>
      <c r="E121" s="213">
        <v>8</v>
      </c>
      <c r="F121" s="211" t="s">
        <v>447</v>
      </c>
      <c r="G121" s="213">
        <f t="shared" si="4"/>
        <v>0</v>
      </c>
    </row>
    <row r="122" spans="1:7" ht="45">
      <c r="A122" s="210">
        <v>4</v>
      </c>
      <c r="B122" s="211" t="s">
        <v>375</v>
      </c>
      <c r="C122" s="211" t="s">
        <v>450</v>
      </c>
      <c r="D122" s="214"/>
      <c r="E122" s="213">
        <v>80</v>
      </c>
      <c r="F122" s="211" t="s">
        <v>447</v>
      </c>
      <c r="G122" s="213">
        <f t="shared" si="4"/>
        <v>0</v>
      </c>
    </row>
    <row r="123" spans="1:7" ht="22.5">
      <c r="A123" s="210">
        <v>5</v>
      </c>
      <c r="B123" s="211" t="s">
        <v>377</v>
      </c>
      <c r="C123" s="211" t="s">
        <v>451</v>
      </c>
      <c r="D123" s="214"/>
      <c r="E123" s="213">
        <v>4</v>
      </c>
      <c r="F123" s="211" t="s">
        <v>447</v>
      </c>
      <c r="G123" s="213">
        <f t="shared" si="4"/>
        <v>0</v>
      </c>
    </row>
    <row r="124" spans="1:7" ht="33.75">
      <c r="A124" s="210">
        <v>6</v>
      </c>
      <c r="B124" s="211" t="s">
        <v>379</v>
      </c>
      <c r="C124" s="211" t="s">
        <v>452</v>
      </c>
      <c r="D124" s="214"/>
      <c r="E124" s="213">
        <v>32</v>
      </c>
      <c r="F124" s="211" t="s">
        <v>447</v>
      </c>
      <c r="G124" s="213">
        <f t="shared" si="4"/>
        <v>0</v>
      </c>
    </row>
    <row r="125" spans="1:7" ht="12" thickBot="1">
      <c r="A125" s="216" t="s">
        <v>453</v>
      </c>
    </row>
    <row r="126" spans="1:7" ht="12.75" thickTop="1">
      <c r="A126" s="217"/>
      <c r="B126" s="217"/>
      <c r="C126" s="217"/>
      <c r="D126" s="217"/>
      <c r="E126" s="217"/>
      <c r="F126" s="217"/>
      <c r="G126" s="218">
        <f>SUM(G119:G124)</f>
        <v>0</v>
      </c>
    </row>
    <row r="128" spans="1:7" ht="12">
      <c r="C128" s="219" t="s">
        <v>454</v>
      </c>
      <c r="D128" s="220">
        <f>(G126)</f>
        <v>0</v>
      </c>
    </row>
  </sheetData>
  <sheetProtection password="CB91" sheet="1"/>
  <protectedRanges>
    <protectedRange sqref="D3:D31 D40:D47 D56 D65:D94 D102:D111 D119:D124" name="Oblast1"/>
  </protectedRanges>
  <mergeCells count="6">
    <mergeCell ref="A117:G117"/>
    <mergeCell ref="A1:G1"/>
    <mergeCell ref="A38:G38"/>
    <mergeCell ref="A54:G54"/>
    <mergeCell ref="A63:G63"/>
    <mergeCell ref="A100:G100"/>
  </mergeCells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&amp;CStrana 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3E42AF-3FEB-4B65-A675-1DB962175C73}">
  <dimension ref="A1:C27"/>
  <sheetViews>
    <sheetView workbookViewId="0">
      <selection sqref="A1:C1"/>
    </sheetView>
  </sheetViews>
  <sheetFormatPr defaultRowHeight="11.25"/>
  <cols>
    <col min="1" max="1" width="4.7109375" style="196" customWidth="1"/>
    <col min="2" max="2" width="67.7109375" style="196" customWidth="1"/>
    <col min="3" max="3" width="11.7109375" style="196" customWidth="1"/>
    <col min="4" max="256" width="9.140625" style="196"/>
    <col min="257" max="257" width="4.7109375" style="196" customWidth="1"/>
    <col min="258" max="258" width="67.7109375" style="196" customWidth="1"/>
    <col min="259" max="259" width="11.7109375" style="196" customWidth="1"/>
    <col min="260" max="512" width="9.140625" style="196"/>
    <col min="513" max="513" width="4.7109375" style="196" customWidth="1"/>
    <col min="514" max="514" width="67.7109375" style="196" customWidth="1"/>
    <col min="515" max="515" width="11.7109375" style="196" customWidth="1"/>
    <col min="516" max="768" width="9.140625" style="196"/>
    <col min="769" max="769" width="4.7109375" style="196" customWidth="1"/>
    <col min="770" max="770" width="67.7109375" style="196" customWidth="1"/>
    <col min="771" max="771" width="11.7109375" style="196" customWidth="1"/>
    <col min="772" max="1024" width="9.140625" style="196"/>
    <col min="1025" max="1025" width="4.7109375" style="196" customWidth="1"/>
    <col min="1026" max="1026" width="67.7109375" style="196" customWidth="1"/>
    <col min="1027" max="1027" width="11.7109375" style="196" customWidth="1"/>
    <col min="1028" max="1280" width="9.140625" style="196"/>
    <col min="1281" max="1281" width="4.7109375" style="196" customWidth="1"/>
    <col min="1282" max="1282" width="67.7109375" style="196" customWidth="1"/>
    <col min="1283" max="1283" width="11.7109375" style="196" customWidth="1"/>
    <col min="1284" max="1536" width="9.140625" style="196"/>
    <col min="1537" max="1537" width="4.7109375" style="196" customWidth="1"/>
    <col min="1538" max="1538" width="67.7109375" style="196" customWidth="1"/>
    <col min="1539" max="1539" width="11.7109375" style="196" customWidth="1"/>
    <col min="1540" max="1792" width="9.140625" style="196"/>
    <col min="1793" max="1793" width="4.7109375" style="196" customWidth="1"/>
    <col min="1794" max="1794" width="67.7109375" style="196" customWidth="1"/>
    <col min="1795" max="1795" width="11.7109375" style="196" customWidth="1"/>
    <col min="1796" max="2048" width="9.140625" style="196"/>
    <col min="2049" max="2049" width="4.7109375" style="196" customWidth="1"/>
    <col min="2050" max="2050" width="67.7109375" style="196" customWidth="1"/>
    <col min="2051" max="2051" width="11.7109375" style="196" customWidth="1"/>
    <col min="2052" max="2304" width="9.140625" style="196"/>
    <col min="2305" max="2305" width="4.7109375" style="196" customWidth="1"/>
    <col min="2306" max="2306" width="67.7109375" style="196" customWidth="1"/>
    <col min="2307" max="2307" width="11.7109375" style="196" customWidth="1"/>
    <col min="2308" max="2560" width="9.140625" style="196"/>
    <col min="2561" max="2561" width="4.7109375" style="196" customWidth="1"/>
    <col min="2562" max="2562" width="67.7109375" style="196" customWidth="1"/>
    <col min="2563" max="2563" width="11.7109375" style="196" customWidth="1"/>
    <col min="2564" max="2816" width="9.140625" style="196"/>
    <col min="2817" max="2817" width="4.7109375" style="196" customWidth="1"/>
    <col min="2818" max="2818" width="67.7109375" style="196" customWidth="1"/>
    <col min="2819" max="2819" width="11.7109375" style="196" customWidth="1"/>
    <col min="2820" max="3072" width="9.140625" style="196"/>
    <col min="3073" max="3073" width="4.7109375" style="196" customWidth="1"/>
    <col min="3074" max="3074" width="67.7109375" style="196" customWidth="1"/>
    <col min="3075" max="3075" width="11.7109375" style="196" customWidth="1"/>
    <col min="3076" max="3328" width="9.140625" style="196"/>
    <col min="3329" max="3329" width="4.7109375" style="196" customWidth="1"/>
    <col min="3330" max="3330" width="67.7109375" style="196" customWidth="1"/>
    <col min="3331" max="3331" width="11.7109375" style="196" customWidth="1"/>
    <col min="3332" max="3584" width="9.140625" style="196"/>
    <col min="3585" max="3585" width="4.7109375" style="196" customWidth="1"/>
    <col min="3586" max="3586" width="67.7109375" style="196" customWidth="1"/>
    <col min="3587" max="3587" width="11.7109375" style="196" customWidth="1"/>
    <col min="3588" max="3840" width="9.140625" style="196"/>
    <col min="3841" max="3841" width="4.7109375" style="196" customWidth="1"/>
    <col min="3842" max="3842" width="67.7109375" style="196" customWidth="1"/>
    <col min="3843" max="3843" width="11.7109375" style="196" customWidth="1"/>
    <col min="3844" max="4096" width="9.140625" style="196"/>
    <col min="4097" max="4097" width="4.7109375" style="196" customWidth="1"/>
    <col min="4098" max="4098" width="67.7109375" style="196" customWidth="1"/>
    <col min="4099" max="4099" width="11.7109375" style="196" customWidth="1"/>
    <col min="4100" max="4352" width="9.140625" style="196"/>
    <col min="4353" max="4353" width="4.7109375" style="196" customWidth="1"/>
    <col min="4354" max="4354" width="67.7109375" style="196" customWidth="1"/>
    <col min="4355" max="4355" width="11.7109375" style="196" customWidth="1"/>
    <col min="4356" max="4608" width="9.140625" style="196"/>
    <col min="4609" max="4609" width="4.7109375" style="196" customWidth="1"/>
    <col min="4610" max="4610" width="67.7109375" style="196" customWidth="1"/>
    <col min="4611" max="4611" width="11.7109375" style="196" customWidth="1"/>
    <col min="4612" max="4864" width="9.140625" style="196"/>
    <col min="4865" max="4865" width="4.7109375" style="196" customWidth="1"/>
    <col min="4866" max="4866" width="67.7109375" style="196" customWidth="1"/>
    <col min="4867" max="4867" width="11.7109375" style="196" customWidth="1"/>
    <col min="4868" max="5120" width="9.140625" style="196"/>
    <col min="5121" max="5121" width="4.7109375" style="196" customWidth="1"/>
    <col min="5122" max="5122" width="67.7109375" style="196" customWidth="1"/>
    <col min="5123" max="5123" width="11.7109375" style="196" customWidth="1"/>
    <col min="5124" max="5376" width="9.140625" style="196"/>
    <col min="5377" max="5377" width="4.7109375" style="196" customWidth="1"/>
    <col min="5378" max="5378" width="67.7109375" style="196" customWidth="1"/>
    <col min="5379" max="5379" width="11.7109375" style="196" customWidth="1"/>
    <col min="5380" max="5632" width="9.140625" style="196"/>
    <col min="5633" max="5633" width="4.7109375" style="196" customWidth="1"/>
    <col min="5634" max="5634" width="67.7109375" style="196" customWidth="1"/>
    <col min="5635" max="5635" width="11.7109375" style="196" customWidth="1"/>
    <col min="5636" max="5888" width="9.140625" style="196"/>
    <col min="5889" max="5889" width="4.7109375" style="196" customWidth="1"/>
    <col min="5890" max="5890" width="67.7109375" style="196" customWidth="1"/>
    <col min="5891" max="5891" width="11.7109375" style="196" customWidth="1"/>
    <col min="5892" max="6144" width="9.140625" style="196"/>
    <col min="6145" max="6145" width="4.7109375" style="196" customWidth="1"/>
    <col min="6146" max="6146" width="67.7109375" style="196" customWidth="1"/>
    <col min="6147" max="6147" width="11.7109375" style="196" customWidth="1"/>
    <col min="6148" max="6400" width="9.140625" style="196"/>
    <col min="6401" max="6401" width="4.7109375" style="196" customWidth="1"/>
    <col min="6402" max="6402" width="67.7109375" style="196" customWidth="1"/>
    <col min="6403" max="6403" width="11.7109375" style="196" customWidth="1"/>
    <col min="6404" max="6656" width="9.140625" style="196"/>
    <col min="6657" max="6657" width="4.7109375" style="196" customWidth="1"/>
    <col min="6658" max="6658" width="67.7109375" style="196" customWidth="1"/>
    <col min="6659" max="6659" width="11.7109375" style="196" customWidth="1"/>
    <col min="6660" max="6912" width="9.140625" style="196"/>
    <col min="6913" max="6913" width="4.7109375" style="196" customWidth="1"/>
    <col min="6914" max="6914" width="67.7109375" style="196" customWidth="1"/>
    <col min="6915" max="6915" width="11.7109375" style="196" customWidth="1"/>
    <col min="6916" max="7168" width="9.140625" style="196"/>
    <col min="7169" max="7169" width="4.7109375" style="196" customWidth="1"/>
    <col min="7170" max="7170" width="67.7109375" style="196" customWidth="1"/>
    <col min="7171" max="7171" width="11.7109375" style="196" customWidth="1"/>
    <col min="7172" max="7424" width="9.140625" style="196"/>
    <col min="7425" max="7425" width="4.7109375" style="196" customWidth="1"/>
    <col min="7426" max="7426" width="67.7109375" style="196" customWidth="1"/>
    <col min="7427" max="7427" width="11.7109375" style="196" customWidth="1"/>
    <col min="7428" max="7680" width="9.140625" style="196"/>
    <col min="7681" max="7681" width="4.7109375" style="196" customWidth="1"/>
    <col min="7682" max="7682" width="67.7109375" style="196" customWidth="1"/>
    <col min="7683" max="7683" width="11.7109375" style="196" customWidth="1"/>
    <col min="7684" max="7936" width="9.140625" style="196"/>
    <col min="7937" max="7937" width="4.7109375" style="196" customWidth="1"/>
    <col min="7938" max="7938" width="67.7109375" style="196" customWidth="1"/>
    <col min="7939" max="7939" width="11.7109375" style="196" customWidth="1"/>
    <col min="7940" max="8192" width="9.140625" style="196"/>
    <col min="8193" max="8193" width="4.7109375" style="196" customWidth="1"/>
    <col min="8194" max="8194" width="67.7109375" style="196" customWidth="1"/>
    <col min="8195" max="8195" width="11.7109375" style="196" customWidth="1"/>
    <col min="8196" max="8448" width="9.140625" style="196"/>
    <col min="8449" max="8449" width="4.7109375" style="196" customWidth="1"/>
    <col min="8450" max="8450" width="67.7109375" style="196" customWidth="1"/>
    <col min="8451" max="8451" width="11.7109375" style="196" customWidth="1"/>
    <col min="8452" max="8704" width="9.140625" style="196"/>
    <col min="8705" max="8705" width="4.7109375" style="196" customWidth="1"/>
    <col min="8706" max="8706" width="67.7109375" style="196" customWidth="1"/>
    <col min="8707" max="8707" width="11.7109375" style="196" customWidth="1"/>
    <col min="8708" max="8960" width="9.140625" style="196"/>
    <col min="8961" max="8961" width="4.7109375" style="196" customWidth="1"/>
    <col min="8962" max="8962" width="67.7109375" style="196" customWidth="1"/>
    <col min="8963" max="8963" width="11.7109375" style="196" customWidth="1"/>
    <col min="8964" max="9216" width="9.140625" style="196"/>
    <col min="9217" max="9217" width="4.7109375" style="196" customWidth="1"/>
    <col min="9218" max="9218" width="67.7109375" style="196" customWidth="1"/>
    <col min="9219" max="9219" width="11.7109375" style="196" customWidth="1"/>
    <col min="9220" max="9472" width="9.140625" style="196"/>
    <col min="9473" max="9473" width="4.7109375" style="196" customWidth="1"/>
    <col min="9474" max="9474" width="67.7109375" style="196" customWidth="1"/>
    <col min="9475" max="9475" width="11.7109375" style="196" customWidth="1"/>
    <col min="9476" max="9728" width="9.140625" style="196"/>
    <col min="9729" max="9729" width="4.7109375" style="196" customWidth="1"/>
    <col min="9730" max="9730" width="67.7109375" style="196" customWidth="1"/>
    <col min="9731" max="9731" width="11.7109375" style="196" customWidth="1"/>
    <col min="9732" max="9984" width="9.140625" style="196"/>
    <col min="9985" max="9985" width="4.7109375" style="196" customWidth="1"/>
    <col min="9986" max="9986" width="67.7109375" style="196" customWidth="1"/>
    <col min="9987" max="9987" width="11.7109375" style="196" customWidth="1"/>
    <col min="9988" max="10240" width="9.140625" style="196"/>
    <col min="10241" max="10241" width="4.7109375" style="196" customWidth="1"/>
    <col min="10242" max="10242" width="67.7109375" style="196" customWidth="1"/>
    <col min="10243" max="10243" width="11.7109375" style="196" customWidth="1"/>
    <col min="10244" max="10496" width="9.140625" style="196"/>
    <col min="10497" max="10497" width="4.7109375" style="196" customWidth="1"/>
    <col min="10498" max="10498" width="67.7109375" style="196" customWidth="1"/>
    <col min="10499" max="10499" width="11.7109375" style="196" customWidth="1"/>
    <col min="10500" max="10752" width="9.140625" style="196"/>
    <col min="10753" max="10753" width="4.7109375" style="196" customWidth="1"/>
    <col min="10754" max="10754" width="67.7109375" style="196" customWidth="1"/>
    <col min="10755" max="10755" width="11.7109375" style="196" customWidth="1"/>
    <col min="10756" max="11008" width="9.140625" style="196"/>
    <col min="11009" max="11009" width="4.7109375" style="196" customWidth="1"/>
    <col min="11010" max="11010" width="67.7109375" style="196" customWidth="1"/>
    <col min="11011" max="11011" width="11.7109375" style="196" customWidth="1"/>
    <col min="11012" max="11264" width="9.140625" style="196"/>
    <col min="11265" max="11265" width="4.7109375" style="196" customWidth="1"/>
    <col min="11266" max="11266" width="67.7109375" style="196" customWidth="1"/>
    <col min="11267" max="11267" width="11.7109375" style="196" customWidth="1"/>
    <col min="11268" max="11520" width="9.140625" style="196"/>
    <col min="11521" max="11521" width="4.7109375" style="196" customWidth="1"/>
    <col min="11522" max="11522" width="67.7109375" style="196" customWidth="1"/>
    <col min="11523" max="11523" width="11.7109375" style="196" customWidth="1"/>
    <col min="11524" max="11776" width="9.140625" style="196"/>
    <col min="11777" max="11777" width="4.7109375" style="196" customWidth="1"/>
    <col min="11778" max="11778" width="67.7109375" style="196" customWidth="1"/>
    <col min="11779" max="11779" width="11.7109375" style="196" customWidth="1"/>
    <col min="11780" max="12032" width="9.140625" style="196"/>
    <col min="12033" max="12033" width="4.7109375" style="196" customWidth="1"/>
    <col min="12034" max="12034" width="67.7109375" style="196" customWidth="1"/>
    <col min="12035" max="12035" width="11.7109375" style="196" customWidth="1"/>
    <col min="12036" max="12288" width="9.140625" style="196"/>
    <col min="12289" max="12289" width="4.7109375" style="196" customWidth="1"/>
    <col min="12290" max="12290" width="67.7109375" style="196" customWidth="1"/>
    <col min="12291" max="12291" width="11.7109375" style="196" customWidth="1"/>
    <col min="12292" max="12544" width="9.140625" style="196"/>
    <col min="12545" max="12545" width="4.7109375" style="196" customWidth="1"/>
    <col min="12546" max="12546" width="67.7109375" style="196" customWidth="1"/>
    <col min="12547" max="12547" width="11.7109375" style="196" customWidth="1"/>
    <col min="12548" max="12800" width="9.140625" style="196"/>
    <col min="12801" max="12801" width="4.7109375" style="196" customWidth="1"/>
    <col min="12802" max="12802" width="67.7109375" style="196" customWidth="1"/>
    <col min="12803" max="12803" width="11.7109375" style="196" customWidth="1"/>
    <col min="12804" max="13056" width="9.140625" style="196"/>
    <col min="13057" max="13057" width="4.7109375" style="196" customWidth="1"/>
    <col min="13058" max="13058" width="67.7109375" style="196" customWidth="1"/>
    <col min="13059" max="13059" width="11.7109375" style="196" customWidth="1"/>
    <col min="13060" max="13312" width="9.140625" style="196"/>
    <col min="13313" max="13313" width="4.7109375" style="196" customWidth="1"/>
    <col min="13314" max="13314" width="67.7109375" style="196" customWidth="1"/>
    <col min="13315" max="13315" width="11.7109375" style="196" customWidth="1"/>
    <col min="13316" max="13568" width="9.140625" style="196"/>
    <col min="13569" max="13569" width="4.7109375" style="196" customWidth="1"/>
    <col min="13570" max="13570" width="67.7109375" style="196" customWidth="1"/>
    <col min="13571" max="13571" width="11.7109375" style="196" customWidth="1"/>
    <col min="13572" max="13824" width="9.140625" style="196"/>
    <col min="13825" max="13825" width="4.7109375" style="196" customWidth="1"/>
    <col min="13826" max="13826" width="67.7109375" style="196" customWidth="1"/>
    <col min="13827" max="13827" width="11.7109375" style="196" customWidth="1"/>
    <col min="13828" max="14080" width="9.140625" style="196"/>
    <col min="14081" max="14081" width="4.7109375" style="196" customWidth="1"/>
    <col min="14082" max="14082" width="67.7109375" style="196" customWidth="1"/>
    <col min="14083" max="14083" width="11.7109375" style="196" customWidth="1"/>
    <col min="14084" max="14336" width="9.140625" style="196"/>
    <col min="14337" max="14337" width="4.7109375" style="196" customWidth="1"/>
    <col min="14338" max="14338" width="67.7109375" style="196" customWidth="1"/>
    <col min="14339" max="14339" width="11.7109375" style="196" customWidth="1"/>
    <col min="14340" max="14592" width="9.140625" style="196"/>
    <col min="14593" max="14593" width="4.7109375" style="196" customWidth="1"/>
    <col min="14594" max="14594" width="67.7109375" style="196" customWidth="1"/>
    <col min="14595" max="14595" width="11.7109375" style="196" customWidth="1"/>
    <col min="14596" max="14848" width="9.140625" style="196"/>
    <col min="14849" max="14849" width="4.7109375" style="196" customWidth="1"/>
    <col min="14850" max="14850" width="67.7109375" style="196" customWidth="1"/>
    <col min="14851" max="14851" width="11.7109375" style="196" customWidth="1"/>
    <col min="14852" max="15104" width="9.140625" style="196"/>
    <col min="15105" max="15105" width="4.7109375" style="196" customWidth="1"/>
    <col min="15106" max="15106" width="67.7109375" style="196" customWidth="1"/>
    <col min="15107" max="15107" width="11.7109375" style="196" customWidth="1"/>
    <col min="15108" max="15360" width="9.140625" style="196"/>
    <col min="15361" max="15361" width="4.7109375" style="196" customWidth="1"/>
    <col min="15362" max="15362" width="67.7109375" style="196" customWidth="1"/>
    <col min="15363" max="15363" width="11.7109375" style="196" customWidth="1"/>
    <col min="15364" max="15616" width="9.140625" style="196"/>
    <col min="15617" max="15617" width="4.7109375" style="196" customWidth="1"/>
    <col min="15618" max="15618" width="67.7109375" style="196" customWidth="1"/>
    <col min="15619" max="15619" width="11.7109375" style="196" customWidth="1"/>
    <col min="15620" max="15872" width="9.140625" style="196"/>
    <col min="15873" max="15873" width="4.7109375" style="196" customWidth="1"/>
    <col min="15874" max="15874" width="67.7109375" style="196" customWidth="1"/>
    <col min="15875" max="15875" width="11.7109375" style="196" customWidth="1"/>
    <col min="15876" max="16128" width="9.140625" style="196"/>
    <col min="16129" max="16129" width="4.7109375" style="196" customWidth="1"/>
    <col min="16130" max="16130" width="67.7109375" style="196" customWidth="1"/>
    <col min="16131" max="16131" width="11.7109375" style="196" customWidth="1"/>
    <col min="16132" max="16384" width="9.140625" style="196"/>
  </cols>
  <sheetData>
    <row r="1" spans="1:3" ht="15.75">
      <c r="A1" s="947" t="s">
        <v>455</v>
      </c>
      <c r="B1" s="947"/>
      <c r="C1" s="947"/>
    </row>
    <row r="3" spans="1:3">
      <c r="A3" s="208" t="s">
        <v>456</v>
      </c>
      <c r="B3" s="221" t="s">
        <v>285</v>
      </c>
      <c r="C3" s="208" t="s">
        <v>457</v>
      </c>
    </row>
    <row r="4" spans="1:3">
      <c r="A4" s="222" t="s">
        <v>458</v>
      </c>
      <c r="B4" s="223" t="s">
        <v>459</v>
      </c>
      <c r="C4" s="224"/>
    </row>
    <row r="5" spans="1:3">
      <c r="A5" s="194">
        <v>1</v>
      </c>
      <c r="B5" s="225" t="s">
        <v>460</v>
      </c>
      <c r="C5" s="226">
        <f>Položky!G32</f>
        <v>0</v>
      </c>
    </row>
    <row r="6" spans="1:3">
      <c r="A6" s="194">
        <v>2</v>
      </c>
      <c r="B6" s="225" t="s">
        <v>461</v>
      </c>
      <c r="C6" s="226">
        <f>Položky!G96</f>
        <v>0</v>
      </c>
    </row>
    <row r="7" spans="1:3">
      <c r="A7" s="194">
        <v>3</v>
      </c>
      <c r="B7" s="225" t="s">
        <v>462</v>
      </c>
      <c r="C7" s="226">
        <f>Položky!G48</f>
        <v>0</v>
      </c>
    </row>
    <row r="8" spans="1:3">
      <c r="A8" s="194">
        <v>4</v>
      </c>
      <c r="B8" s="225" t="s">
        <v>463</v>
      </c>
      <c r="C8" s="226">
        <f>Položky!G57</f>
        <v>0</v>
      </c>
    </row>
    <row r="9" spans="1:3">
      <c r="A9" s="227"/>
      <c r="B9" s="228" t="s">
        <v>464</v>
      </c>
      <c r="C9" s="229">
        <f>SUM(C5:C8)</f>
        <v>0</v>
      </c>
    </row>
    <row r="10" spans="1:3">
      <c r="A10" s="194"/>
      <c r="B10" s="225"/>
      <c r="C10" s="226"/>
    </row>
    <row r="11" spans="1:3">
      <c r="A11" s="222" t="s">
        <v>465</v>
      </c>
      <c r="B11" s="223" t="s">
        <v>195</v>
      </c>
      <c r="C11" s="224"/>
    </row>
    <row r="12" spans="1:3">
      <c r="A12" s="194">
        <v>5</v>
      </c>
      <c r="B12" s="225" t="s">
        <v>466</v>
      </c>
      <c r="C12" s="226">
        <f>Položky!G126</f>
        <v>0</v>
      </c>
    </row>
    <row r="13" spans="1:3">
      <c r="A13" s="227"/>
      <c r="B13" s="228" t="s">
        <v>467</v>
      </c>
      <c r="C13" s="229">
        <f>SUM(C12)</f>
        <v>0</v>
      </c>
    </row>
    <row r="14" spans="1:3">
      <c r="A14" s="194"/>
      <c r="B14" s="225"/>
      <c r="C14" s="226"/>
    </row>
    <row r="15" spans="1:3">
      <c r="A15" s="222" t="s">
        <v>468</v>
      </c>
      <c r="B15" s="223" t="s">
        <v>469</v>
      </c>
      <c r="C15" s="224"/>
    </row>
    <row r="16" spans="1:3">
      <c r="A16" s="194">
        <v>6</v>
      </c>
      <c r="B16" s="225" t="s">
        <v>470</v>
      </c>
      <c r="C16" s="226">
        <f>Položky!G113</f>
        <v>0</v>
      </c>
    </row>
    <row r="17" spans="1:3">
      <c r="A17" s="227"/>
      <c r="B17" s="228" t="s">
        <v>471</v>
      </c>
      <c r="C17" s="229">
        <f>SUM(C16)</f>
        <v>0</v>
      </c>
    </row>
    <row r="18" spans="1:3">
      <c r="A18" s="194"/>
      <c r="B18" s="225"/>
      <c r="C18" s="226"/>
    </row>
    <row r="19" spans="1:3">
      <c r="A19" s="222" t="s">
        <v>472</v>
      </c>
      <c r="B19" s="223" t="s">
        <v>473</v>
      </c>
      <c r="C19" s="224"/>
    </row>
    <row r="20" spans="1:3">
      <c r="A20" s="227"/>
      <c r="B20" s="228" t="s">
        <v>474</v>
      </c>
      <c r="C20" s="229"/>
    </row>
    <row r="21" spans="1:3" ht="12" thickBot="1">
      <c r="A21" s="194"/>
      <c r="B21" s="225"/>
      <c r="C21" s="226"/>
    </row>
    <row r="22" spans="1:3" ht="12" thickTop="1">
      <c r="A22" s="230"/>
      <c r="B22" s="231" t="s">
        <v>475</v>
      </c>
      <c r="C22" s="232">
        <f>C9+C13+C17</f>
        <v>0</v>
      </c>
    </row>
    <row r="25" spans="1:3" ht="12">
      <c r="A25" s="233" t="s">
        <v>476</v>
      </c>
      <c r="C25" s="234">
        <f>C22</f>
        <v>0</v>
      </c>
    </row>
    <row r="27" spans="1:3">
      <c r="B27" s="235" t="s">
        <v>477</v>
      </c>
    </row>
  </sheetData>
  <sheetProtection algorithmName="SHA-512" hashValue="2IZiTlfU00UgSfNozbN9e3E+k5wHpUQbq5y60Z7SKmbE32OOFUovdzeevSvyIu7yyTWQGznqjOzND6Lf9Wo6ow==" saltValue="QqqkBF9L37WmlPBu0p0H0A==" spinCount="100000" sheet="1"/>
  <mergeCells count="1">
    <mergeCell ref="A1:C1"/>
  </mergeCells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&amp;CStrana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20</vt:i4>
      </vt:variant>
      <vt:variant>
        <vt:lpstr>Pojmenované oblasti</vt:lpstr>
      </vt:variant>
      <vt:variant>
        <vt:i4>70</vt:i4>
      </vt:variant>
    </vt:vector>
  </HeadingPairs>
  <TitlesOfParts>
    <vt:vector size="90" baseType="lpstr">
      <vt:lpstr>List0</vt:lpstr>
      <vt:lpstr>Pokyny pro vyplnění</vt:lpstr>
      <vt:lpstr>Stavba</vt:lpstr>
      <vt:lpstr>VzorPolozky</vt:lpstr>
      <vt:lpstr>D.1.2 D.1.2 Pol</vt:lpstr>
      <vt:lpstr>Pokyny pro vyplnění 2</vt:lpstr>
      <vt:lpstr>Titulní list</vt:lpstr>
      <vt:lpstr>Položky</vt:lpstr>
      <vt:lpstr>Rekapitulace</vt:lpstr>
      <vt:lpstr>SLP_rekapitulace</vt:lpstr>
      <vt:lpstr>SK</vt:lpstr>
      <vt:lpstr>VDS</vt:lpstr>
      <vt:lpstr>PZTS</vt:lpstr>
      <vt:lpstr>EKV</vt:lpstr>
      <vt:lpstr>VT</vt:lpstr>
      <vt:lpstr>JČ</vt:lpstr>
      <vt:lpstr>AKTIVNÍ PRVKY</vt:lpstr>
      <vt:lpstr>HR</vt:lpstr>
      <vt:lpstr>Pokyny pro vyplnění 3</vt:lpstr>
      <vt:lpstr>List1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HR!mat_cctv</vt:lpstr>
      <vt:lpstr>JČ!mat_cctv</vt:lpstr>
      <vt:lpstr>VDS!mat_cctv</vt:lpstr>
      <vt:lpstr>Mena</vt:lpstr>
      <vt:lpstr>MistoStavby</vt:lpstr>
      <vt:lpstr>EKV!mont_cctv</vt:lpstr>
      <vt:lpstr>JČ!mont_cctv</vt:lpstr>
      <vt:lpstr>PZTS!mont_cctv</vt:lpstr>
      <vt:lpstr>VT!mont_cctv</vt:lpstr>
      <vt:lpstr>nazevobjektu</vt:lpstr>
      <vt:lpstr>Stavba!NazevStavby</vt:lpstr>
      <vt:lpstr>NazevStavebnihoRozpoctu</vt:lpstr>
      <vt:lpstr>'D.1.2 D.1.2 Pol'!Názvy_tisku</vt:lpstr>
      <vt:lpstr>EKV!Názvy_tisku</vt:lpstr>
      <vt:lpstr>HR!Názvy_tisku</vt:lpstr>
      <vt:lpstr>JČ!Názvy_tisku</vt:lpstr>
      <vt:lpstr>PZTS!Názvy_tisku</vt:lpstr>
      <vt:lpstr>SK!Názvy_tisku</vt:lpstr>
      <vt:lpstr>VDS!Názvy_tisku</vt:lpstr>
      <vt:lpstr>VT!Názvy_tisku</vt:lpstr>
      <vt:lpstr>oadresa</vt:lpstr>
      <vt:lpstr>Stavba!Objednatel</vt:lpstr>
      <vt:lpstr>Stavba!Objekt</vt:lpstr>
      <vt:lpstr>'D.1.2 D.1.2 Pol'!Oblast_tisku</vt:lpstr>
      <vt:lpstr>EKV!Oblast_tisku</vt:lpstr>
      <vt:lpstr>HR!Oblast_tisku</vt:lpstr>
      <vt:lpstr>JČ!Oblast_tisku</vt:lpstr>
      <vt:lpstr>PZTS!Oblast_tisku</vt:lpstr>
      <vt:lpstr>SK!Oblast_tisku</vt:lpstr>
      <vt:lpstr>SLP_rekapitulace!Oblast_tisku</vt:lpstr>
      <vt:lpstr>Stavba!Oblast_tisku</vt:lpstr>
      <vt:lpstr>VDS!Oblast_tisku</vt:lpstr>
      <vt:lpstr>VT!Oblast_tisku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Osička</dc:creator>
  <cp:lastModifiedBy>Lukáš Hrbotický</cp:lastModifiedBy>
  <cp:lastPrinted>2019-03-19T12:27:02Z</cp:lastPrinted>
  <dcterms:created xsi:type="dcterms:W3CDTF">2009-04-08T07:15:50Z</dcterms:created>
  <dcterms:modified xsi:type="dcterms:W3CDTF">2025-04-22T09:32:34Z</dcterms:modified>
</cp:coreProperties>
</file>